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 name="Hoja4" sheetId="4" r:id="rId4"/>
  </sheets>
  <definedNames>
    <definedName name="Z_001358B9_2918_4B13_968D_0537FFE78289_.wvu.FilterData" localSheetId="0" hidden="1">'Hoja1'!$A$6:$V$38</definedName>
    <definedName name="Z_02631DCD_2FBE_45C3_B9C8_E4E6C75B79FF_.wvu.FilterData" localSheetId="0" hidden="1">'Hoja1'!$A$6:$V$38</definedName>
    <definedName name="Z_07C76F54_ABFB_4E10_9B5F_35D3A35359ED_.wvu.FilterData" localSheetId="0" hidden="1">'Hoja1'!$A$6:$V$38</definedName>
    <definedName name="Z_0D31F655_5733_48AE_BE57_1767ABBE4C2A_.wvu.FilterData" localSheetId="0" hidden="1">'Hoja1'!$A$6:$V$38</definedName>
    <definedName name="Z_11A45860_46FE_474C_A002_6DEDD317338C_.wvu.FilterData" localSheetId="0" hidden="1">'Hoja1'!$A$6:$V$38</definedName>
    <definedName name="Z_124D8739_140E_43A6_A196_196C1040A645_.wvu.FilterData" localSheetId="0" hidden="1">'Hoja1'!$A$6:$V$38</definedName>
    <definedName name="Z_13725349_A8C5_4DDC_B1FF_8AB741DD1F45_.wvu.FilterData" localSheetId="0" hidden="1">'Hoja1'!$A$6:$V$38</definedName>
    <definedName name="Z_20EDDE69_BD8D_4F4D_ABAD_A7135ABECD3D_.wvu.FilterData" localSheetId="0" hidden="1">'Hoja1'!$A$6:$V$38</definedName>
    <definedName name="Z_210856A3_9B79_4A1D_84D8_B66CA2C99A5C_.wvu.FilterData" localSheetId="0" hidden="1">'Hoja1'!$A$6:$V$38</definedName>
    <definedName name="Z_24B67CE1_0682_43DF_BB56_CC863B301C13_.wvu.FilterData" localSheetId="0" hidden="1">'Hoja1'!$A$6:$V$38</definedName>
    <definedName name="Z_29F476CF_6413_4DCA_A298_829BC5E280C2_.wvu.FilterData" localSheetId="0" hidden="1">'Hoja1'!$A$6:$V$38</definedName>
    <definedName name="Z_2D809659_7630_491B_AFFF_2C1DBC4A78D8_.wvu.FilterData" localSheetId="0" hidden="1">'Hoja1'!$A$6:$V$38</definedName>
    <definedName name="Z_2FF26ADE_C482_42FB_B1B1_D87A743A30C5_.wvu.FilterData" localSheetId="0" hidden="1">'Hoja1'!$A$6:$V$38</definedName>
    <definedName name="Z_31A8B823_FD1B_433C_861F_20D043304B1A_.wvu.FilterData" localSheetId="0" hidden="1">'Hoja1'!$A$6:$V$38</definedName>
    <definedName name="Z_31D8BE22_4F30_4C77_999F_94536DF277F5_.wvu.FilterData" localSheetId="0" hidden="1">'Hoja1'!$A$6:$V$38</definedName>
    <definedName name="Z_358C0C46_878C_43C1_929B_D1A65A229698_.wvu.FilterData" localSheetId="0" hidden="1">'Hoja1'!$A$6:$Z$38</definedName>
    <definedName name="Z_3C11BC83_139A_4458_A9EF_D7623D96C67A_.wvu.FilterData" localSheetId="0" hidden="1">'Hoja1'!$A$6:$V$38</definedName>
    <definedName name="Z_3CA84B38_6CAA_4417_AA5E_5B5857E00E78_.wvu.FilterData" localSheetId="0" hidden="1">'Hoja1'!$A$6:$V$38</definedName>
    <definedName name="Z_3CAAF006_D795_47AF_B6AE_E89B7EC8A2F9_.wvu.FilterData" localSheetId="0" hidden="1">'Hoja1'!$A$6:$V$38</definedName>
    <definedName name="Z_4033D138_F02E_4E5E_97C0_11475E1293CB_.wvu.FilterData" localSheetId="0" hidden="1">'Hoja1'!$A$6:$V$38</definedName>
    <definedName name="Z_41916DDB_80A5_4B0F_B0EC_33FCACC135E6_.wvu.FilterData" localSheetId="0" hidden="1">'Hoja1'!$A$6:$V$38</definedName>
    <definedName name="Z_49509633_582F_4F71_9DCF_239ECA54FE05_.wvu.FilterData" localSheetId="0" hidden="1">'Hoja1'!$A$6:$V$38</definedName>
    <definedName name="Z_4AB7EBE9_5153_421C_9BE7_BA04F397BB75_.wvu.FilterData" localSheetId="0" hidden="1">'Hoja1'!$A$6:$V$38</definedName>
    <definedName name="Z_5493A6E0_1D32_4504_8DAB_36DC08159FFD_.wvu.FilterData" localSheetId="0" hidden="1">'Hoja1'!$A$6:$V$38</definedName>
    <definedName name="Z_57AB817A_0636_4892_8568_75BBE91A992B_.wvu.FilterData" localSheetId="0" hidden="1">'Hoja1'!$A$6:$V$38</definedName>
    <definedName name="Z_5CA35235_0C41_47C1_972E_4D263FC1FAB5_.wvu.FilterData" localSheetId="0" hidden="1">'Hoja1'!$A$6:$V$38</definedName>
    <definedName name="Z_67A086B3_9616_4573_AEEB_64D2E0870C4C_.wvu.FilterData" localSheetId="0" hidden="1">'Hoja1'!$A$6:$V$38</definedName>
    <definedName name="Z_688D25CD_98A9_47AE_B353_1B3956D95486_.wvu.FilterData" localSheetId="0" hidden="1">'Hoja1'!$A$6:$V$38</definedName>
    <definedName name="Z_7165841C_8D13_4236_82C9_FEDA3871F571_.wvu.FilterData" localSheetId="0" hidden="1">'Hoja1'!$A$6:$V$38</definedName>
    <definedName name="Z_7ACEC2DD_332B_400B_8903_0EA32A8A097C_.wvu.FilterData" localSheetId="0" hidden="1">'Hoja1'!$A$6:$V$38</definedName>
    <definedName name="Z_7C68E384_21BF_4863_BCB0_A14B212BE09B_.wvu.FilterData" localSheetId="0" hidden="1">'Hoja1'!$A$6:$V$38</definedName>
    <definedName name="Z_7F9FE5E2_4887_4B54_995A_F31A8FA0C7B8_.wvu.FilterData" localSheetId="0" hidden="1">'Hoja1'!$A$6:$V$38</definedName>
    <definedName name="Z_815607D4_EF82_4438_8BFC_3A3317071FA0_.wvu.FilterData" localSheetId="0" hidden="1">'Hoja1'!$A$6:$V$38</definedName>
    <definedName name="Z_83E34B7C_6DC6_40CD_B1D8_43347BDAB13F_.wvu.FilterData" localSheetId="0" hidden="1">'Hoja1'!$A$6:$V$38</definedName>
    <definedName name="Z_8621D34A_B532_4BFA_AC76_DACAB94EC184_.wvu.FilterData" localSheetId="0" hidden="1">'Hoja1'!$A$6:$V$38</definedName>
    <definedName name="Z_8FA34525_8549_4A16_8D0D_3325D4647030_.wvu.FilterData" localSheetId="0" hidden="1">'Hoja1'!$A$6:$V$38</definedName>
    <definedName name="Z_8FEC3912_7EEA_46E5_B6A3_740081B2C21E_.wvu.FilterData" localSheetId="0" hidden="1">'Hoja1'!$A$6:$V$38</definedName>
    <definedName name="Z_92453F9F_A6D7_4F47_B2DC_75E9EE7494D2_.wvu.FilterData" localSheetId="0" hidden="1">'Hoja1'!$A$6:$V$38</definedName>
    <definedName name="Z_93F4D63D_0469_4601_8839_66DFDE7284CF_.wvu.FilterData" localSheetId="0" hidden="1">'Hoja1'!$A$6:$V$38</definedName>
    <definedName name="Z_A350A8BA_5DE2_419C_ADD5_E6760259349F_.wvu.FilterData" localSheetId="0" hidden="1">'Hoja1'!$A$6:$V$38</definedName>
    <definedName name="Z_A518835E_ACAD_4CEE_A086_2C93B855E70D_.wvu.FilterData" localSheetId="0" hidden="1">'Hoja1'!$A$6:$V$38</definedName>
    <definedName name="Z_A587C552_A03B_4AC8_9EE4_E883E190A8AC_.wvu.FilterData" localSheetId="0" hidden="1">'Hoja1'!$A$6:$V$38</definedName>
    <definedName name="Z_ABCC65F4_21BC_4412_9FEC_E30BBDC6D04D_.wvu.FilterData" localSheetId="0" hidden="1">'Hoja1'!$A$6:$V$38</definedName>
    <definedName name="Z_B081BC37_6EEB_45A8_8E96_DE3A4EF8F818_.wvu.FilterData" localSheetId="0" hidden="1">'Hoja1'!$A$6:$V$38</definedName>
    <definedName name="Z_B132B81F_0344_4ACA_BA92_DC2BDE6132B8_.wvu.FilterData" localSheetId="0" hidden="1">'Hoja1'!$A$6:$V$38</definedName>
    <definedName name="Z_B4597CA2_6894_4CDF_AE3D_58134BCE08FB_.wvu.FilterData" localSheetId="0" hidden="1">'Hoja1'!$A$6:$V$38</definedName>
    <definedName name="Z_B6D66003_497F_46B4_BABB_D7229C6F44A9_.wvu.FilterData" localSheetId="0" hidden="1">'Hoja1'!$A$6:$V$38</definedName>
    <definedName name="Z_BFF791EF_C68F_41CE_9A86_62EC5FC9FB1F_.wvu.FilterData" localSheetId="0" hidden="1">'Hoja1'!$A$6:$V$38</definedName>
    <definedName name="Z_C12DA014_78A9_4415_9D9C_53BE4A668920_.wvu.FilterData" localSheetId="0" hidden="1">'Hoja1'!$A$6:$V$38</definedName>
    <definedName name="Z_C3C3203B_8290_4555_B649_E16E48E9C7CC_.wvu.FilterData" localSheetId="0" hidden="1">'Hoja1'!$A$6:$V$38</definedName>
    <definedName name="Z_C5787558_4554_4DC0_9D61_0139A77F001E_.wvu.FilterData" localSheetId="0" hidden="1">'Hoja1'!$A$6:$V$38</definedName>
    <definedName name="Z_CB20D578_3502_45A6_A3CA_EB85BAAF25C5_.wvu.FilterData" localSheetId="0" hidden="1">'Hoja1'!$A$6:$V$38</definedName>
    <definedName name="Z_CD00AA12_BC50_4601_8BC9_79C4E1C3F75E_.wvu.FilterData" localSheetId="0" hidden="1">'Hoja1'!$A$6:$Z$38</definedName>
    <definedName name="Z_CD3200B4_97E2_4485_919F_BD0A6F90C489_.wvu.FilterData" localSheetId="0" hidden="1">'Hoja1'!$A$6:$V$38</definedName>
    <definedName name="Z_CD33B25B_FC76_41DB_8BCB_6B1694E1D8EA_.wvu.FilterData" localSheetId="0" hidden="1">'Hoja1'!$A$6:$V$38</definedName>
    <definedName name="Z_D19034E0_6191_47B4_8706_1EADE234D5F7_.wvu.FilterData" localSheetId="0" hidden="1">'Hoja1'!$A$6:$V$38</definedName>
    <definedName name="Z_DF7F5A00_B3F1_4E4C_A73E_B13297204159_.wvu.FilterData" localSheetId="0" hidden="1">'Hoja1'!$A$6:$V$38</definedName>
    <definedName name="Z_E403ADC6_5C50_4CE5_953A_870B5C5DEB77_.wvu.FilterData" localSheetId="0" hidden="1">'Hoja1'!$A$6:$V$38</definedName>
    <definedName name="Z_E410FEAA_082E_4377_8290_34A759FB76C1_.wvu.FilterData" localSheetId="0" hidden="1">'Hoja1'!$A$6:$V$38</definedName>
    <definedName name="Z_EBD74FC1_A497_4058_91ED_AB085F8C7413_.wvu.FilterData" localSheetId="0" hidden="1">'Hoja1'!$A$6:$V$38</definedName>
    <definedName name="Z_EBD9B625_6052_4723_A4B5_EFA2568220EE_.wvu.FilterData" localSheetId="0" hidden="1">'Hoja1'!$A$6:$V$38</definedName>
    <definedName name="Z_EC9B266E_7DEC_4E52_BEAD_0305FC8A4EAF_.wvu.FilterData" localSheetId="0" hidden="1">'Hoja1'!$A$6:$V$38</definedName>
    <definedName name="Z_ECCEFB19_4AF4_4B81_B49D_3D5F8C4D6A07_.wvu.FilterData" localSheetId="0" hidden="1">'Hoja1'!$A$6:$V$38</definedName>
    <definedName name="Z_F0286229_8701_43FE_B9AB_ACB1DBC9B273_.wvu.FilterData" localSheetId="0" hidden="1">'Hoja1'!$A$6:$V$38</definedName>
    <definedName name="Z_F0EE1A38_D715_415D_9E0E_5C367CFF63E3_.wvu.FilterData" localSheetId="0" hidden="1">'Hoja1'!$A$6:$V$38</definedName>
    <definedName name="Z_F17381D4_D4EE_468A_8543_67F38D5DE3DF_.wvu.FilterData" localSheetId="0" hidden="1">'Hoja1'!$A$6:$V$38</definedName>
    <definedName name="Z_F2BD79D2_07C2_4E2F_8418_1289C4C296C2_.wvu.FilterData" localSheetId="0" hidden="1">'Hoja1'!$A$6:$V$38</definedName>
    <definedName name="Z_F38ECB42_3AEC_491C_9A6A_17888CF4D669_.wvu.FilterData" localSheetId="0" hidden="1">'Hoja1'!$A$6:$V$38</definedName>
    <definedName name="Z_F8F5EB6E_7E45_4AA7_9EC0_298AFD441E51_.wvu.FilterData" localSheetId="0" hidden="1">'Hoja1'!$A$6:$V$38</definedName>
    <definedName name="Z_F9FA097E_2941_445B_9686_7EDBBACB70BC_.wvu.FilterData" localSheetId="0" hidden="1">'Hoja1'!$A$6:$V$38</definedName>
    <definedName name="Z_FB244C91_ABC6_4B59_BA8A_F9C97ECE66ED_.wvu.FilterData" localSheetId="0" hidden="1">'Hoja1'!$A$6:$V$38</definedName>
    <definedName name="Z_FC990234_4083_45FD_BA1F_A27BEAFE3FE3_.wvu.FilterData" localSheetId="0" hidden="1">'Hoja1'!$A$6:$V$38</definedName>
    <definedName name="Z_FEFBE915_F10D_449E_B7B8_B5D391648E94_.wvu.FilterData" localSheetId="0" hidden="1">'Hoja1'!$A$6:$V$38</definedName>
  </definedNames>
  <calcPr fullCalcOnLoad="1"/>
</workbook>
</file>

<file path=xl/sharedStrings.xml><?xml version="1.0" encoding="utf-8"?>
<sst xmlns="http://schemas.openxmlformats.org/spreadsheetml/2006/main" count="597" uniqueCount="305">
  <si>
    <t>PLAN ESTRATÉGICO</t>
  </si>
  <si>
    <t>DATOS DEL INDICADOR</t>
  </si>
  <si>
    <t>RANGOS DE CALIFICACIÓN</t>
  </si>
  <si>
    <t>RESULTADO Y ANALISIS</t>
  </si>
  <si>
    <t>Nº</t>
  </si>
  <si>
    <t>TIPO DE INDICADOR</t>
  </si>
  <si>
    <t>CÓDIGO</t>
  </si>
  <si>
    <t>NOMBRE DEL INDICADOR</t>
  </si>
  <si>
    <t>FORMULA DEL INDICADOR</t>
  </si>
  <si>
    <t>UNIDAD DE MEDIDA</t>
  </si>
  <si>
    <t>PERIODICIDAD</t>
  </si>
  <si>
    <t>META</t>
  </si>
  <si>
    <t>INSATISFACTORIO</t>
  </si>
  <si>
    <t>MINIMO</t>
  </si>
  <si>
    <t>ACEPTABLE</t>
  </si>
  <si>
    <t>SATISFACTORIO</t>
  </si>
  <si>
    <t>NUMERADOR</t>
  </si>
  <si>
    <t>DENOMINADOR</t>
  </si>
  <si>
    <t>RESULTADO</t>
  </si>
  <si>
    <t xml:space="preserve">RANGO EN QUE SE UBICA EL RESULTADO </t>
  </si>
  <si>
    <t>ANALISIS DEL INDICADOR</t>
  </si>
  <si>
    <t xml:space="preserve">OBJETIVO ESTRATEGICO </t>
  </si>
  <si>
    <t xml:space="preserve"> ESTRATÉGIA</t>
  </si>
  <si>
    <t>PROCESO</t>
  </si>
  <si>
    <t>MATRIZ AGREGADA DE INDICADORES  ESTRATEGICOS</t>
  </si>
  <si>
    <t>PAGINA 1 DE 1</t>
  </si>
  <si>
    <t>CODIGO:  PEMYMOPSFO03</t>
  </si>
  <si>
    <t>&lt;50%</t>
  </si>
  <si>
    <t>&gt;=50% y  ; &lt;70</t>
  </si>
  <si>
    <t>&gt;=70%  y &lt;95%</t>
  </si>
  <si>
    <t>&gt;=95% y &lt;=100%</t>
  </si>
  <si>
    <t>DIRECCIONAMIENTO ESTRATÉGICO</t>
  </si>
  <si>
    <t>EFICACIA</t>
  </si>
  <si>
    <t>EFECTIVIDAD</t>
  </si>
  <si>
    <t>EDES01</t>
  </si>
  <si>
    <t>95%</t>
  </si>
  <si>
    <t>100%</t>
  </si>
  <si>
    <t>GESTIÓN DE SERVICIOS DE SALUD</t>
  </si>
  <si>
    <t>EFICIENCIA</t>
  </si>
  <si>
    <t>EGSS01</t>
  </si>
  <si>
    <t>GESTIÓN DE PRESTACIONES ECONÓMICAS</t>
  </si>
  <si>
    <t>EGPE01</t>
  </si>
  <si>
    <t>GESTIÓN DE BIENES TRANSFERIDOS</t>
  </si>
  <si>
    <t>EGBT01</t>
  </si>
  <si>
    <t>COMERCIALIZACION DE BIENES  TRANSFERIDOS</t>
  </si>
  <si>
    <t>GESTIÓN DE SERVICIOS ADMINISTRATIVOS</t>
  </si>
  <si>
    <t>EGSA01</t>
  </si>
  <si>
    <t>EGSA02</t>
  </si>
  <si>
    <t>EGSA03</t>
  </si>
  <si>
    <t>GESTIÓN DE TALENTO HUMANO</t>
  </si>
  <si>
    <t>EGRF01</t>
  </si>
  <si>
    <t>EGRF02</t>
  </si>
  <si>
    <t>EGRF03</t>
  </si>
  <si>
    <t>EGRF04</t>
  </si>
  <si>
    <t>GESTIÓN DE COBRO</t>
  </si>
  <si>
    <t>EGCB01</t>
  </si>
  <si>
    <t>ASISTENCIA JURÍDICA</t>
  </si>
  <si>
    <t>GESTIÓN DOCUMENTAL</t>
  </si>
  <si>
    <t>EFICIACIA</t>
  </si>
  <si>
    <t>EGDO01</t>
  </si>
  <si>
    <t>MEDICIÓN Y MEJORA</t>
  </si>
  <si>
    <t>EMYM01</t>
  </si>
  <si>
    <t>EMYM02</t>
  </si>
  <si>
    <t>EMYM03</t>
  </si>
  <si>
    <t>DESEMPEÑO DEL SISTEMA INTEGRAL DE GESTIÓN</t>
  </si>
  <si>
    <t>SEGUIMIENTO Y EVALUACIÓN INDEPENDIENTE</t>
  </si>
  <si>
    <t>ESEI01</t>
  </si>
  <si>
    <t>EJECUCION  PRESUPUESTAL DE GASTOS DE FUNCIONAMIENTO</t>
  </si>
  <si>
    <t>EJECUCION  PRESUPUESTO DE INGRESOS</t>
  </si>
  <si>
    <t>VERSION 3.0</t>
  </si>
  <si>
    <t>FECHA DE ACTUALIZACIÓN:  24 DE JUNIO DE 2010</t>
  </si>
  <si>
    <t>SISTEMA INTEGRAL DE GESTIÓN ( MECI - CALIDAD)</t>
  </si>
  <si>
    <t>APLICACIÓN DE NOVEDADES DE NÓMINA - FERROCARRILES</t>
  </si>
  <si>
    <t>EAJU02</t>
  </si>
  <si>
    <t>INDICE DE PERCEPCIÓN DE AUDIENCIA PÚBLICA DE RENDICIÓN DE CUENTAS</t>
  </si>
  <si>
    <t>PORCENTAJE DE CUMPLIMIENTO DEL PLAN DE MEJORAMIENTO</t>
  </si>
  <si>
    <t>NIVEL DE CUMPLIMIENTO DEL PLAN  DE MANEJO DE RIESGOS</t>
  </si>
  <si>
    <t>GESTIÓN DE TIC´S</t>
  </si>
  <si>
    <t>direc</t>
  </si>
  <si>
    <t>salud</t>
  </si>
  <si>
    <t>atención</t>
  </si>
  <si>
    <t>prestaciones</t>
  </si>
  <si>
    <t>bienes</t>
  </si>
  <si>
    <t>SERVICIOS ADM</t>
  </si>
  <si>
    <t>COMPRAS</t>
  </si>
  <si>
    <t>TALENTO HUMANO</t>
  </si>
  <si>
    <t>FINANCIERA</t>
  </si>
  <si>
    <t>COBRO</t>
  </si>
  <si>
    <t>JURIDICA</t>
  </si>
  <si>
    <t>FALTA INDICADOR SEGUIMIENTO ACCIONES JUDICIALES</t>
  </si>
  <si>
    <t>DOCUMENTl</t>
  </si>
  <si>
    <t>tics</t>
  </si>
  <si>
    <t>mym</t>
  </si>
  <si>
    <t>control</t>
  </si>
  <si>
    <t>Director de programas  de extensión</t>
  </si>
  <si>
    <t>Vicerrector Academicó</t>
  </si>
  <si>
    <t xml:space="preserve">Vicerrector de programas de e ducación </t>
  </si>
  <si>
    <t>Director de Programas de extensión</t>
  </si>
  <si>
    <t>EAJU01</t>
  </si>
  <si>
    <t>SEGUIMIENTO DEL INDICADOR</t>
  </si>
  <si>
    <t>AUDITOR</t>
  </si>
  <si>
    <t>ATENCIÓN AL CIUDADANO</t>
  </si>
  <si>
    <t>SEGUIMIENTO A LA ADMINISTRACIÓN DE LOS ARCHIVOS DE GESTIÓN DEL FPS - FCN</t>
  </si>
  <si>
    <t>EGTS01</t>
  </si>
  <si>
    <t>PRESTACIÓN Y CONTROL SERVICIO DE TRANSPORTE</t>
  </si>
  <si>
    <t>AMBIENTAL</t>
  </si>
  <si>
    <t>ADMINISTRACIÓN Y CONTROL DE SERVICIOS PUBLICOS</t>
  </si>
  <si>
    <t xml:space="preserve">ASEGURAMIENTO Y CUSTODIA DE BIENES </t>
  </si>
  <si>
    <t>PUBLICACIONES DE CONTRATOS EN LA PAGINA WEB.</t>
  </si>
  <si>
    <t>REPRESENTACION DE LA ENTIDAD CONFERIDA POR EL  REPRESENTANTE LEGAL.</t>
  </si>
  <si>
    <t>INFORMES PRESENTADOS A ENTES DE CONTROL</t>
  </si>
  <si>
    <t>EGSA04</t>
  </si>
  <si>
    <t>GESTIÓN DE RECURSOS FINANCIEROS (TESORERIA)</t>
  </si>
  <si>
    <t>GESTIÓN DE RECURSOS FINANCIEROS (PRESUPUESTO)</t>
  </si>
  <si>
    <t>EJECUCIÓN DEL PAC GASTOS DE PERSONAL</t>
  </si>
  <si>
    <t>EJECUCIÓN DEL PAC GASTOS GENERALES</t>
  </si>
  <si>
    <t>EJECUCIÓN DEL PAC DE TRANSFERENCIAS</t>
  </si>
  <si>
    <t>EGRF05</t>
  </si>
  <si>
    <t>PRESTACIÓN  Y CONTROL DEL SERVICIO DE FOTOCOPIADO</t>
  </si>
  <si>
    <t>GESTIÓN DE RECURSOS FINANCIEROS (CONTABILIDAD)</t>
  </si>
  <si>
    <t>EGRF06</t>
  </si>
  <si>
    <t>(PRESENTACIÓN OPORTUNA DE ESTADOS FINANCIEROS / ESTADOS FINANCIEROS A PRESENTAR)*100</t>
  </si>
  <si>
    <t>PUBLICACIÓN DE INFORMACION EN MEDIOS ELECTRONICOS</t>
  </si>
  <si>
    <t>PORCENTAJE</t>
  </si>
  <si>
    <t>ANUAL</t>
  </si>
  <si>
    <t>SEMESTRAL</t>
  </si>
  <si>
    <t xml:space="preserve">% META (RESULTADO / META) </t>
  </si>
  <si>
    <t xml:space="preserve">FORTALECER LOS MECANISMOS DE COMUNICACIÓN ORGANIZACIONAL E INFORMATIVA PARA PROYECTAR LOS RESULTADOS DE LA GESTIÓN DE LA ENTIDAD. </t>
  </si>
  <si>
    <t>SER MODELO DE GESTIÓN PÚBLICA EN EL SECTOR SOCIAL.</t>
  </si>
  <si>
    <t xml:space="preserve">CUMPLIMIENTO PROCESO  DE COMPENSACIÓN  </t>
  </si>
  <si>
    <t>Generar las nóminas de Pensionados aplicando el 100% de las novedades con oportunidad, eficiencia y eficacia.</t>
  </si>
  <si>
    <t>Administrar adecuadamente los Bienes Muebles e Inmuebles recibidos en transferencia de los extintos FCN.</t>
  </si>
  <si>
    <t>FORTALECER LA  ADMINISTRACIÓN DE LOS BIENES DE LA ENTIDAD Y LA ÓPTIMA GESTIÓN DE LOS RECURSOS.</t>
  </si>
  <si>
    <t>Diseñar, Desarrollar y Mantener los planes de gestión humana, en procura de fortalecer la administración del talento humano del FPS.</t>
  </si>
  <si>
    <t xml:space="preserve">PORCENTAJE </t>
  </si>
  <si>
    <t>Optimizar los recursos presupuestales, para satisfacer oportunamente las necesidades de funcionamiento.</t>
  </si>
  <si>
    <t>(VALOR  TOTAL DE COMPROMISOS / AFORO VIGENTE)*100</t>
  </si>
  <si>
    <t>(VALOR  TOTAL DEL RECAUDO EFECTIVO / AFORO VIGENTE)*100</t>
  </si>
  <si>
    <t>(VALOR TOTAL DE PAGOS REALIZADOS MENSUALMENTE CON CARGO AL PAC ASIGNADO / VALOR TOTAL DEL PAC ASIGNADO) *100</t>
  </si>
  <si>
    <t>(VALOR TOTAL DE PAGOS REALIZADOS MENSUALMENTE CON CARGO AL PAC ASIGNADO / VALOR  TOTAL DEL PAC ASIGNADO) *100</t>
  </si>
  <si>
    <t>PROMEDIO DE LOS RESULTADOS  DE LOS INDICADORES  ESTRATÉGICOS</t>
  </si>
  <si>
    <t>Fortalecer el proceso de comunicación del Fondo Pasivo Social de FCN,  a través de los componentes de comunicación organizacional e informativa para mejorar la interacción interna y externa de la Entidad y favorecer el logro de sus objetivos institucionales.</t>
  </si>
  <si>
    <t>EAAC01</t>
  </si>
  <si>
    <t>GARANTIZAR LA PRESTACIÓN DE LOS SERVICIOS DE SALUD, QUE REQUIERAN NUESTROS AFILIADOS A TRAVÉS DE LA EFECTIVA ADMINISTRACIÓN DE LOS MISMOS.</t>
  </si>
  <si>
    <t>Brindar a nuestros usuarios calidad, eficiencia y oportunidad en la prestación de los Servicios de Salud.</t>
  </si>
  <si>
    <t>RECONOCER LAS PRESTACIONES ECONÓMICAS DE ACUERDO CON EL MARCO LEGAL Y ORDENAR EL RESPECTIVO PAGO.</t>
  </si>
  <si>
    <t>Adelentar tareas de soporte para el desarrollo de las funciones de la entidad y para la proteccion de sus bienes.</t>
  </si>
  <si>
    <t>Desarrollar  el proceso de contratación garantizando el cumplimiento de las fases respectivas y la satisfacción de  las necesidades de la Entidad.</t>
  </si>
  <si>
    <t>Revisión y mejoramiento continuo de los procesos y procedimientos de la entidad, con el fin de optimizar la atención al usuario interno y externo.</t>
  </si>
  <si>
    <t>Revisión y mejoramiento continuo de los procesos y procedimientos de la entidad, con el fin de optimizar la atención al ciudadano interno y externo.</t>
  </si>
  <si>
    <t>FORTALECER LA ADMINISTRACIÓN DE LOS BIENES DE LA ENTIDAD Y LA ÓPTIMA GESTIÓN DE LOS RECURSOS.</t>
  </si>
  <si>
    <t>Fortalecer la reorganización financiera.</t>
  </si>
  <si>
    <t>ADMINISTRACION DE LA INFORMACIÓN CONTABLE</t>
  </si>
  <si>
    <t>Ejercitar o impugnar las acciones judiciales y administrativas necesarias para la defensa y protección de los intereses de la nación y del Fondo mismo.</t>
  </si>
  <si>
    <t>Fortalecer la reorganización administrativa del FPS.</t>
  </si>
  <si>
    <t>EGTH01</t>
  </si>
  <si>
    <t>MANTENER UN SISTEMA DE INFORMACIÓN EN LÍNEA CONFIABLE PARA TODOS LOS USUARIOS DEL FPS Y CIUDADANOS, QUE PERMITA UNA RETROALIMENTACIÓN CONSTANTE.</t>
  </si>
  <si>
    <t>Fortalecer el Sistema de Gestión Documental.</t>
  </si>
  <si>
    <t>Actualizar y sostener la plataforma tecnológica y los sistemas de información conforme a los requerimientos de la entidad.</t>
  </si>
  <si>
    <t>Garantizar el seguimiento a los planes institucionales para el mejoramiento continuo de la entidad.</t>
  </si>
  <si>
    <t>(SUMATORIA DEL % DE CUMPLIMIENTO DE LAS METAS VENCIDAS / No TOTAL DE METAS VENCIDAS)</t>
  </si>
  <si>
    <t>Diseñar un sistema de medición de la gestión a nivel estratégico, de procesos y dependencias.</t>
  </si>
  <si>
    <t>Responder oportunamente a las solicitudes de información  de los Entes de Control, usuarios internos y externos</t>
  </si>
  <si>
    <t>(No. DE  DECLARACIONES DE GIRO Y COMPENSACIÓN PROCESOS DE GIRO Y COMPENSACIÓN ANALIZADAS Y CONTESTADAS / No. DE  PROCESOS DE GIRO Y COMPENSACIÓN RECIBIDAS)*100</t>
  </si>
  <si>
    <t>DIVULGACIÓN AUDIENCIA PÚBLICA DE RENDICIÓN DE CUENTAS</t>
  </si>
  <si>
    <t>EDES02</t>
  </si>
  <si>
    <t>(No. DE INFORMES DE GESTIÓN PÚBLICADOS EN LA PÁGINA WEB / No. DE AUDIENCIAS PÚBLICAS REALIZADAS)*100</t>
  </si>
  <si>
    <t>PUBLICACIÓN DE PROCESOS CONTRACTUALES</t>
  </si>
  <si>
    <t>(TOTAL DE PROCESOS CONTRACTUALES ABIERTOS / No. DE PROCESOS CONTRACTUALES PUBLICADOS EN EL SECOP)</t>
  </si>
  <si>
    <t>EAJU03</t>
  </si>
  <si>
    <t>ECONOMIA</t>
  </si>
  <si>
    <t>(No. DE DEPENDENCIAS QUE ADMINISTRAN ADECUADAMENTE SU ARCHIVOS DE GESTIÓN / No. TOTAL DE DEPENDENCIAS A REALIZARLE SEGUIMIENTO)*100</t>
  </si>
  <si>
    <t>(No. DE BIENES COMERCIALIZADOS / No. DE BIENES A COMERCIALIZAR)*100</t>
  </si>
  <si>
    <t>SER MODELO DE GESTIÓN PÚBLICA EN EL SECTOR SOCIAL</t>
  </si>
  <si>
    <t>3.7</t>
  </si>
  <si>
    <t>Diseñar, Desarrollar y Mantener los planes de gestión humana, en procura de fortalecer la administración del talento humano del FPS</t>
  </si>
  <si>
    <t>IMPACTO DE CAPACITACIONES</t>
  </si>
  <si>
    <t>EGTH02</t>
  </si>
  <si>
    <t>NIVEL DE SATISFACCIÓN DE LOS FUNCIONARIOS CON EL PLAN DE BIENESTAR SOCIAL</t>
  </si>
  <si>
    <t>3,7</t>
  </si>
  <si>
    <t>EGTH03</t>
  </si>
  <si>
    <t>RESULTADOS  DESEMPEÑO LABORAL</t>
  </si>
  <si>
    <t xml:space="preserve"> (No. DE FUNCIONARIOS QUE OBTUVIERON NIEVEL SATISFACTORIO O NO SATISFACTORIO EN LA EVALUACION DEL DESEMPEÑO LABORAL  /  No. DE FUNCIONARIOS EVALUADOS)*100</t>
  </si>
  <si>
    <t>(No. DE ENCUESTAS CON CALIFICACIÓN SATISFACTORIA / No. TOTAL DE  ENCUESTAS APLICADAS)*100</t>
  </si>
  <si>
    <t>(No. TOTAL DE NOVEDADES APLICADAS EN LA NÓMINA / No. DE SOLICITUDES DE NOVEDADES DE NÓMINA PRESENTADAS) *100</t>
  </si>
  <si>
    <t>(No. DE BIENES ASEGURADOS / No. DE BIENES ASEGURAR)*100</t>
  </si>
  <si>
    <t>(No. DE RUTAS PROGRAMADAS Y CUMPLIDAS EFICAZMENTE / No. DE RUTAS PROGRAMADAS)*100</t>
  </si>
  <si>
    <t>(No. DE SERVICIOS TRAMITADOS OPORTUNAMENTE / No. DE SERVICIOS A TRAMITAR) * 100</t>
  </si>
  <si>
    <t>(No. DE COPIAS SACADAS EN EL SEMESTRE ANTERIOR - No. DE COPIAS SACADAS EN EL SEMESTRE ACTUAL)*100</t>
  </si>
  <si>
    <t xml:space="preserve"> (No. DEFUNCIONARIOS QUE APLICAN LOS CONOCIMIENTOS ADQUIRIDOS EN LAS CAPACITACIONES / No. DE FUNCIONARIOS CAPACITADOS Y ENCUESTADOS)*100</t>
  </si>
  <si>
    <t>(No. DE AUDIENCIAS JUDICIALES ATENDIDAS / No. DE AUDIENCIAS JUDICIALES CELEBRADAS)*100</t>
  </si>
  <si>
    <t>(No. DE CONTRATOS MENSUALES ENVIADOS PARA PUBLICAR  EN LA PÁGINA WEB / No. DE CONTRATOS CELEBRADOS MENSUALES)*100</t>
  </si>
  <si>
    <t>(No. DE SOLICITUDES DE PUBLICACIÓN EN MEDIOS ELECTRÓNICOS ATENDIDAS / No. DE SOLICITUDES DE PUBLICACIÓN RECIBIDAS)*100</t>
  </si>
  <si>
    <t>(No. DE INFORMES PRESENTADOS OPORTUNAMENTE / No. DE INFORMES A PRESENTAR A ENTES DE CONTROL)*100</t>
  </si>
  <si>
    <t>ADMINISTRACIÓN DEL SISTEMA INTEGRAL DE  GESTIÓN (MECI - CALIDAD)</t>
  </si>
  <si>
    <t>&gt;=90% y &lt;=100%</t>
  </si>
  <si>
    <t>PRESENTAR OPORTUNAMENTE EL ANTEPROYECTO Y DESAGREGACIÓN PRESUPUESTAL</t>
  </si>
  <si>
    <t>EDES03</t>
  </si>
  <si>
    <t>(No. DE PRODUCTOS PRESENTADOS / No. DE PRODUCTOS A PRESENTAR)*100</t>
  </si>
  <si>
    <t>FORTALECER LA ADMINISTRACIÓN DE LOS BIENES DE LA ENTIDAD Y LA ÓPTIMA GESTIÓN DE LOS RECURSOS.</t>
  </si>
  <si>
    <t>EVALUACION DEL SISTEMA DE CONTROL INTERNO</t>
  </si>
  <si>
    <t xml:space="preserve"> ESEI02</t>
  </si>
  <si>
    <t xml:space="preserve">(No. DE PREGUNTAS CON CALIFICACION SATISFACTORIA / No. DE PREGUNTAS CONTESTADAS EN LA ENCUESTA)*100 </t>
  </si>
  <si>
    <t>&lt;40%</t>
  </si>
  <si>
    <t>&gt;=40% y  ; &lt;60</t>
  </si>
  <si>
    <t>&gt;=60%  y &lt;85%</t>
  </si>
  <si>
    <t>&gt;=85% y &lt;=100%</t>
  </si>
  <si>
    <t>&gt;=65%  y &lt;90%</t>
  </si>
  <si>
    <t>&gt;=45% y  ; &lt;65</t>
  </si>
  <si>
    <t>&lt;45%</t>
  </si>
  <si>
    <t>(No. DE EVENTOS DE BIENESTAR SOCIAL CON EVALUACIÓN SATISFACTORIA / No. DE EVENTOS DE BIENESTAR SOCIAL EVALUADOS)*100</t>
  </si>
  <si>
    <t>&lt;35%</t>
  </si>
  <si>
    <t>&gt;=35% y  ; &lt;55</t>
  </si>
  <si>
    <t>&gt;=55%  y &lt;80%</t>
  </si>
  <si>
    <t>&gt;=80% y &lt;=100%</t>
  </si>
  <si>
    <t>PORCENTAJE DE RECAUDO CARTERA VENCIDA</t>
  </si>
  <si>
    <t>(VALOR DE LA CARTERA RECAUDADA / VALOR TOTAL DE LA CARTERA GESTIONADA)*100</t>
  </si>
  <si>
    <t>&lt;20%</t>
  </si>
  <si>
    <t>&gt;=20% y  ; &lt;40</t>
  </si>
  <si>
    <t>&gt;=40%  y &lt;65%</t>
  </si>
  <si>
    <t>&gt;=65% y &lt;=100%</t>
  </si>
  <si>
    <t>Diseñar e implementar encuestas de satisfacción por parte de los usuarios de nuestros servicios</t>
  </si>
  <si>
    <t>EAAC02</t>
  </si>
  <si>
    <t>ÍNDICE DE PERCEPCIÓN SOBRE LA INFORMACIÓN Y ORIENTACIÓN BRINDADA AL CIUDADANO</t>
  </si>
  <si>
    <t>ÍNDICE DE PERCEPCIÓN POST TRAMITE DE LOS SERVICIOS PRESTADOS POR LA ENTIDAD</t>
  </si>
  <si>
    <t>(No. de Encuestas Aplicadas a los Ciudadanos con Calificación Satisfactoria / No. Total de Encuestas Aplicadas a los Ciudadanos)*100</t>
  </si>
  <si>
    <t>(No. de Encuestas post tramite aplicadas a los Ciudadanos con Calificación Satisfactoria / No. Total de Encuestas post tramites aplicadas a los Ciudadanos)*100</t>
  </si>
  <si>
    <t>&lt;30%</t>
  </si>
  <si>
    <t>&gt;=30% y &lt;50%</t>
  </si>
  <si>
    <t>&gt;=50% y &lt;75%</t>
  </si>
  <si>
    <t>&gt;=75% y &lt;=100%</t>
  </si>
  <si>
    <t>SENSIBILIZACION Y TOMA DE CONCIENCIA DE SEGURIDAD DE LA INFORMACIÓN</t>
  </si>
  <si>
    <t>EGTS02</t>
  </si>
  <si>
    <t>(No. de funcionarios y/o contratistas que aplican los conocimientos en sus puestos de trabajo /  Total de Funcionario y/o contratista a capacitar)*100</t>
  </si>
  <si>
    <t>&gt;=50% y &lt;60%</t>
  </si>
  <si>
    <t>&gt;=60% y &lt;85%</t>
  </si>
  <si>
    <t xml:space="preserve">Actualizar y sostener la plataforma tecnológica y los sistemas de información conforme a los requerimientos de la entidad.   </t>
  </si>
  <si>
    <t>Durante el I semestre del año 2017 se reportaron 27 Indicadores Estrategicos de un total de 32 indicadores, no se reportaron en su totalidad debido a que 5 indicadores no aplicaban para el semestre evaluado. Los 27 Indicadores Estrategicos obtuvieron un resultado del 92% alcanzado un rango de calificación aceptable, evidencia que se puede cotejar en la matriz de indicadores estrategicos I semestre 2017 publicado en la intranet.</t>
  </si>
  <si>
    <t>El proceso de Gestión Documental realizo 19 seguimientos   a  la administración de los archivos de gestión los cuales fueron:  12 de julio  G.I.T. Tesorería ,19  de julio  Oficina Asesora Jurídica, 26 de julio  Seguimiento Y Evaluación Independiente,2 de Agosto  Gestión Servicios de Salud (Valoración  Puertos ), 4 de agosto  Presupuesto, 11 de agosto  Cobro Persuasivo, 18 de agosto  División Central ,1 de septiembre G.I.T. Contabilidad, 5 de septiembre Gestión Prestaciones Económicas, 8 de septiembre G.I.T. Gestión Talento Humano, 21 de septiembre  G.I.T. Gestión Bienes, Compras y Servicios Administrativa, 4 de octubre  Dirección General, 12 de octubre  Afiliaciones y Compensaciones, 20 de octubre Subdirección de Prestaciones Sociales, 27 de octubre  cobro coactivo, 1 de noviembre  Sub Financiera, 2 de noviembre G.I.T Atención Al Ciudadano y Gestión Documental, 3 de Noviembre  Gestión Servicios De Salud (Coordinación), 3 de noviembre Oficina Asesora de Planeación y Sistemas, de los procesos que se evidenciaron con hallazgos fueron :  Oficina Asesora Jurídica, Gestión Servicios de Salud Valoraciones, División Central, administrativa, evidencia consignada en la carpeta 220-5202 Seguimientos a la Administración de Archivo de Gestión 2017.</t>
  </si>
  <si>
    <t>Durante el segundo semestre de 2017 fueron recibidas un total de 7578 novedades asi: ferrocarriles 2776 novedades , San Juan de Dios 4796  novedades y prosocial 6 novedades . EVIDENCIA ENCONTRADA EN BASE DE DATOS ENCONTRADA EN EL COMPUTADOR DEL FUNCIONARIO ENCARGADO.</t>
  </si>
  <si>
    <t>Durante el segundo semestre del 2017 se recibieron 28 declaraciones de Giro y compensacion las cuales fueron contestadas en su totalidad.
SE PUEDE EVIDENCIAR EN LA AZ COMPENSACION DE ENERO A DICIEMBRE 2017 CON TRD 320.2902.</t>
  </si>
  <si>
    <t>En el segundo semestre del año 2017, se atendieron 138 audiencias judiciales y se  celebraron 138 audiencias judiciales así; en el mes de Julio (28) audiencias judiciales, Agosto (30) audiencias judiciales, Septiembre (27) audiencias judiciales, Octubre (31) audiencias judiciales, Noviembre (15) audiencias judiciales y en Diciembre (7) audiencias judiciales. Evidencia en el cuadro de programación de audiencias de conciliación judicial y extrajudicial, en la ruta: www.fps.gov.co, pestaña Entidad, link Defensa Judicial - Audiencias año 2017.</t>
  </si>
  <si>
    <t>En el segundo  semestre de 2017, se envió a publicar en pagina web 183 contratos celebrados mensualmente Así:  En el mes de Julio (37) contrato,  Agosto (5) contratos, Septiembre (131) contratos, Octubre (8) contratos, Noviembre (2) contratos, los contratos del mes de Diciembre se envian a publicar en pagina web los 10 dias calendarios del mes de Enero de 2018 de acuerdo a los terminos establecidos en la Matriz Primaria y Secundaria del procesos de Asistencia Juridica. Evidencia pagina web www.fps.gov.co, pestaña contratación, link contratos ejecutados, enlace Contratos Ejecutados Fondo de Pasivo Social Ferrocarriles Nacionales de Colombia.</t>
  </si>
  <si>
    <t>En el segundo semestre de 2017, se abrieron y  publicaron en el SECOP  13 procesos contractuales de la siguiente manera: En el mes de  Julio (4) S.A 004,005,006 e Inv 009-2017, Agosto (0), Septiembre (2) S.A 007 e Inv 010 de 2017, Octubre (2) Inv 011 y 012 de 2017, Noviembre (2) S.A 008 e Inv 013 de 2017 y en el mes de Diciembre (3) S.A 009 e Inv 014 y 015 de 2017. Evidencia pagina  www.colombiacompra.gov.co.</t>
  </si>
  <si>
    <t xml:space="preserve">Mediante memorando, GAD 20172300001623 de enero 17 de 2017, se remitió a la Oficina Asesora Jurídica el listado de bienes inmuebles para ser comercializados acompañados del visto bueno de la Dirección General, Estudios Previos y Avalúos vigentes de cada uno de los inmuebles y con  memorando GAD 20172300023913 de marzo 17 de 2017 se remitió a Secretaria General el plan de Comercialización de bienes muebles compuesto por  17 lotes. </t>
  </si>
  <si>
    <t>N/A</t>
  </si>
  <si>
    <t xml:space="preserve">El Fondo adquirió las siguientes pólizas con la firma QBE Seguros SA..
1. Póliza de seguro de responsabilidad civil  servidores publico No. 00070534904 vigencia 2016-10/04 A 2017-10-09 
2. Póliza de Seguros Responsabilidad civil extracontractual No. vigencia 2016-10-04 a 2017-10-09
3. Póliza de Transporte de Valores No. 000706534780 vigencia 2016-10-04 a 2017-10-09                                                                                                                                                                                                                                                                                                                                                                                                                                                                                                                                                             4. Póliza de manejo  para entidades oficiales No. 000706534643 vigencia 2016-10-04 a 2017-10-09
5. Póliza  Todo riesgo, Daño Material No. 000706534785 vigencia 2016-10-04 a 2017-10-09     
6.  Póliza  Todo de Infildad y riesgos Financieros No. 000706534901 vigencia 2016-10-04 a 2017-10-
Se realizó adición y prorroga tres a adiciones  hasta el 28 febrero 2017  
</t>
  </si>
  <si>
    <t>Durante el segundo semestre 2017 se prestó el servicio de transportes a los funcionarios del Fondo- defensa judicial  según correos de los funcionarios del FPS ver correo luissegura@fps.</t>
  </si>
  <si>
    <t xml:space="preserve">En el segundo semestre de 2017, Gestión Servicios Administrativos Tramito el 100% de los servicios públicos a nivel nacional correspondientes a acueducto (27) facturas, energía (54) facturas, gas (6) facturas, teléfono e internet (120) las facturas se puede evidenciar en la AZ Servicios públicos y Web de la Entidad.
</t>
  </si>
  <si>
    <t>En el segundo  semestre  2017 Se tomaron 78,091  fotocopias de todos los procesos- Informes correspondientes al control de fotocopiados del FPS tal como se puede evidenciar mediante Formato de solicitud de fotocopias Carpeta  Plan de Acción 2017 TRD 230.52.03. tomo 2</t>
  </si>
  <si>
    <t>Se aplico "Encuesta para Evaluación de la Audiencia Pública de Rendición de Cuentas" a 18 participantes de los cuales 16 respondieron satisfactoriamente, logrando un rango de calificación del 89%, Satisfactorio, evidencia que se puede cotejar en   el documento  Memorias Audiencia Pública de Rendición de Cuentas a la Ciudadanía Gestión 2016,  el cual se encuentra publicado en la página web de la entidad Link, / Rendición de Cuentas /Rendiciòn  de Cuentas Año 2016/ Memorias 2016-Rendiciòn de Cuentas Gestión 2016. o en medio físico en  la carpeta con  tabla de retención documental 120.87.02 Rendición de Cuentas 2017.</t>
  </si>
  <si>
    <t>No aplica para el periodo. Su reporte se efectúa en el primer semestre de cada vigencia.</t>
  </si>
  <si>
    <t>El Impacto de las capacitaciones desarrolladas durante el I semestre de 2017 fue del 93%; por cuanto  en 13 de las 14 encuestas aplicadas se manifestó tanto por los funcionarios que asistieron a las capacitaciones como por los jefes o coordinadores de los mismos, que se están aplicando los conocimientos o habilidades aprendidos durante las capacitaciones en sus puestos de trabajo. 
2107101 - PLAN INSTITUCIONAL DE CAPACITACION 2017.</t>
  </si>
  <si>
    <t>El nivel de satisfacción de los funcionarios frente al plan de bienestar social ejecutado durante el segundo semestre del año 2017, fue del 100%; por cuanto, un (1) evento desarrolladosy evaluado obtuvo un nivel de satisfacción del 90%.
TRD 2107101-  Plan de Bienestar Social 2017.</t>
  </si>
  <si>
    <t>Durante el Segundo semestre se enviaron mediante correo electronico 26 boletines de Sensibilizacion a todos los funcionarios, evidencia que se encuentra en el correo electronico roselyss@fondo; asi mismo se dispuso al inicio de los equipo informacion sobre el dia de la Seguridad de la Informacion el dia 30/11/2017 y se dispuso como fondo de pantalla de los equipos de la entidad tips de seguridad.</t>
  </si>
  <si>
    <t>Se  evidencia que en el semestre los gastos de personal  tuvieron una   Ejecución 94 % mostrando una deficiente ejecuciòn del PAC por parte del GIT Gestión de Talento Humano solicitando más recursos de los necesarios para el pago de las nóminas de empleados y parafiscales, es necesario que el GIT Gestión de Talento Humano establezca plan de mejoramiento tal y como lo establece la actividad 9 del procedimiento 
APGRFSFIPT10 ADMINISTRACIÒN DE PAC.</t>
  </si>
  <si>
    <t xml:space="preserve">Se  evidencia que en el semestre los gastos generales   tuvieron una   Ejecución 94,%, encontrándose dentro del límite permitido por el Ministerio de Hacienda,  es decir que durante el Trimestres muestra una buena  ejecución del PAC </t>
  </si>
  <si>
    <t xml:space="preserve">Se  evidencia que en el semestre los gastos por transferencias   tuvieron una   Ejecución 97%en contrándose dentro del límite permitido por el Ministerio de Hacienda,  es decir que durante el Trimestres muestra una buena  ejecución del PAC </t>
  </si>
  <si>
    <t>La presentación  oportuna de los estados  financieros se  realizó: con corte septiembre de 2017 y  fue  presentado  24/10/2017 a la  Contaduría General de la Nación  a través del  sistema  chip,   las evidencias  reposan   en las  carpetas  GCO  4205301.</t>
  </si>
  <si>
    <t>El porcentaje de cumplimiento del PMI para el I semestre fue del  61% se ubicó en un rango Aceptable de calificacion, para el segundo semestre se encuentra a la espera del seguimiento del IV Trimestre del PMI, esta informacion se puede evidenciar con la matriz del PMI y el informe de desempeño correspondiente al I semestre de la vigencia 2017.</t>
  </si>
  <si>
    <t xml:space="preserve">El porcentaje de cumplimiento del PMR para el I semestre fue del  51% se ubicó en un rango minimo de calificacion, para el segundo semestre se encuentra a la espera del seguimiento del IV Trimestre del PMR . </t>
  </si>
  <si>
    <t>No aplica para el periodo evaluado.</t>
  </si>
  <si>
    <t>Durante el Segundo semestre del 2017 se aplicaron  108 encuestas postramite  a los ciudadano, de las cuales  fueron excelentes y buenas 61. Esto se evidencia en la base de datos denominadas encuesta postramite 2017  en el computo del profesional encargado del proceso.</t>
  </si>
  <si>
    <t>N/A, Teniendo en cuenta que el metodo de calificacion del DAFP para la evaluacion de MECI fue modificada asi: El Grupo de Trabajo de Control Interno realizó la evaluación del MECI vigencia 2016, obteniendo un nivel de Madurez del 62,57% estableciendo un nivel intermedio asi:
Entorno de Control 3,45% INTERMEDIO
Informe y Comunicación 3,51% INTERMEDIO
Direccionamiento Estrategico 3,9% SATISFACTORIO
Administración del Riesgo 2,5% INTERMEDIO
Seguimiento 4,15% INTERMEDIO .
POR LO ANTERIOR EL PROCESO SEI PRESENTARA LA MODIFICACION DEL INDICADOR.</t>
  </si>
  <si>
    <t xml:space="preserve">Durante el segundo semestre de 2017 se presentaron los siguientes informes:
1. .  Informe al avance del PLAN ESTRATEGICO SECTORIAL IIITRIMESTRE 2017. Presentado al Ministerio de la Salud y Proteccion Social enviado por correo electronico el   13 DE JULIO, y el 11 de noviembre del 2017. 
2.  Informe pormenorizado del estado del Control Interno del Fondo de Pasivo Social de FCN.  LEY 1474, TRD 110,53,01 enviado a publicar en la pagina wed el 16 de noviembre de 2017.
3. Informe mensual LEY 1815/diciembre 2016. julio agosto, septiembre, octubre y noviembre DE 2017. TRD 110,53,01, 4.Formato SIRECI diligenciado para reporte en linea del seguimiento al Plan de Mejoramiento de la CGR durante el segundo semestre de 2017.                    </t>
  </si>
  <si>
    <t>A 31 de deiciemb re de 2017  el valor total de compromisos es de $ 532.108,723 ,frente al aforo vigente por valor total de $542,537.393,12 obteniendo un resultado de 98% en las actividades realizadas. (miles de pesos) se evidencia en ejecucion prespuestal , la cual puede ser consultada en el sistema de informacion financiera SIIF</t>
  </si>
  <si>
    <t>A 31 de diciembre de el valor total del recaudo es de $389.129,333 frente al  aforo vigente por valor total de $397.244.429.900 ; obteniendo un resultado de 98% (miles de pesos) se evidencia en ejecucion prespuestal de ingresos , la cual puede ser consultada en el sistema de informacion financiera SIIF</t>
  </si>
  <si>
    <t>Durante el segundo semestre del 2017 se aplicaron 1148 encuestas de satisfaccion a los ciudadano de las cuales 500 fueron satisfactorias. Esto se evidencia en la base de datos denominadas encuesta satisfaccion 2017 en el computo del profesional encargado del proceso. Evidencia consigna en la carpeta 36  .01  ENCUESTAS DE SATISFACCION AL CIUDADANO 2017.</t>
  </si>
  <si>
    <t>Durante el  segundo  Semestre de 2017 se realizaron 380 Publicaciones en medios electronicos asi: Mes de julio 122; Mes de Agosto 61, Mes de Semptiembre 62, Mes de Octubre 62; Mes de Noviembre 31; Mes de Diciembre 42. Evidencia que se encuentra en el correo interno publicaciones@fondo</t>
  </si>
  <si>
    <t>se evidencia en la pagina web de la entidad, que Se aplico "Encuesta para Evaluación de la Audiencia Pública de Rendición de Cuentas" a 18 participantes de los cuales 16 respondieron satisfactoriamente, logrando un rango de calificación del 89%, Satisfactorio</t>
  </si>
  <si>
    <t>MARIA FRAGOZO</t>
  </si>
  <si>
    <t>Se evidencia que no aplica para el periodo evaluado.</t>
  </si>
  <si>
    <t>Se evidencia que no aplica para el periodo evaluado</t>
  </si>
  <si>
    <t xml:space="preserve">se evidencia que Durante el segundo semestre del 2017 se aplicaron 1148 encuestas de satisfaccion a los ciudadano de las cuales 500 fueron satisfactorias. </t>
  </si>
  <si>
    <t>se evidencia que urante el Segundo semestre del 2017 se aplicaron  108 encuestas postramite  a los ciudadano, de las cuales  fueron excelentes y buenas 61.</t>
  </si>
  <si>
    <t>se evidencia que durante el segundo semestre de 2017, se recibieron 28 declaraciones de giro y compensación las cuales fueron contestadas en su totalidad.</t>
  </si>
  <si>
    <t>se evidencia que, Durante el segundo semestre de 2017 fueron recibidas un total de 7578 novedades asi: ferrocarriles 2776 novedades , San Juan de Dios 4796  novedades y prosocial 6 novedades</t>
  </si>
  <si>
    <t xml:space="preserve">se evidencia que Mediante memorando, GAD 20172300001623 de enero 17 de 2017, se remitió a la Oficina Asesora Jurídica el listado de bienes inmuebles para ser comercializados acompañados del visto bueno de la Dirección General, Estudios Previos y Avalúos vigentes de cada uno de los inmuebles y con  memorando GAD 20172300023913 de marzo 17 de 2017 se remitió a Secretaria General el plan de Comercialización de bienes muebles compuesto por  17 lotes. </t>
  </si>
  <si>
    <t xml:space="preserve">se evidencia que durante el segundo semestre de 2017 El Fondo adquirió las siguientes pólizas con la firma QBE Seguros SA..
1. Póliza de seguro de responsabilidad civil  servidores publico No. 00070534904 vigencia 2016-10/04 A 2017-10-09 
2. Póliza de Seguros Responsabilidad civil extracontractual No. vigencia 2016-10-04 a 2017-10-09
3. Póliza de Transporte de Valores No. 000706534780 vigencia 2016-10-04 a 2017-10-09                                                                                                                                                                                                                                                                                                                                                                                                                                                                                                                                                             4. Póliza de manejo  para entidades oficiales No. 000706534643 vigencia 2016-10-04 a 2017-10-09
5. Póliza  Todo riesgo, Daño Material No. 000706534785 vigencia 2016-10-04 a 2017-10-09     
6.  Póliza  Todo de Infildad y riesgos Financieros No. 000706534901 vigencia 2016-10-04 a 2017-10-
Se realizó adición y prorroga tres a adiciones  hasta el 28 febrero 2017  , </t>
  </si>
  <si>
    <t>se evidencia que Durante el segundo semestre 2017 se prestó el servicio de transportes a los funcionarios del Fondo- defensa judicial  según correos de los funcionarios del FPS</t>
  </si>
  <si>
    <t>se evidnecia que En el segundo semestre de 2017, Gestión Servicios Administrativos Tramito el 100% de los servicios públicos a nivel nacional correspondientes a acueducto (27) facturas, energía (54) facturas, gas (6) facturas, teléfono e internet (120)</t>
  </si>
  <si>
    <t>se evidencia que en la carpeta plan de acción tomo 2 de 2017, que En el segundo  semestre  2017 Se tomaron 78,091  fotocopias de todos los procesos- Informes correspondientes al control de fotocopiados del FPS</t>
  </si>
  <si>
    <t xml:space="preserve">se evidencia  que en la carpeta 2107101 - PLAN INSTITUCIONAL DE CAPACITACION 2017. que el Impacto de las capacitaciones desarrolladas durante el I semestre de 2017 fue del 93%; por cuanto  en 13 de las 14 encuestas aplicadas se manifestó tanto por los funcionarios que asistieron a las capacitaciones como por los jefes o coordinadores de los mismos, que se están aplicando los conocimientos o habilidades aprendidos durante las capacitaciones en sus puestos de trabajo. </t>
  </si>
  <si>
    <t>se evidencia en la carpeta TRD 2107101-  Plan de Bienestar Social 2017, que El nivel de satisfacción de los funcionarios frente al plan de bienestar social ejecutado durante el segundo semestre del año 2017, fue del 100%; por cuanto, un (1) evento desarrolladosy evaluado obtuvo un nivel de satisfacción del 90%</t>
  </si>
  <si>
    <t xml:space="preserve">se evidencia que no aplica para segundo semestre de 2017. </t>
  </si>
  <si>
    <t xml:space="preserve">se evidencia que durante el segundo semestre de 2017A 31 de deiciemb re de 2017  el valor total de compromisos es de $ 532.108,723 ,frente al aforo vigente por valor total de $542,537.393,12 obteniendo un resultado de 98% en las actividades realizadas. (miles de pesos) se evidencia en ejecucion prespuestal, </t>
  </si>
  <si>
    <t>se evidencia que durante el segundo semestre de 2017A A 31 de diciembre de el valor total del recaudo es de $389.129,333 frente al  aforo vigente por valor total de $397.244.429.900 ; obteniendo un resultado de 98% (miles de pesos) se evidencia en ejecucion prespuestal de ingresos</t>
  </si>
  <si>
    <t xml:space="preserve">se evidencia que durante el segundo semestre de 2017 los gastos de personal  tuvieron una   Ejecución 94 % mostrando una deficiente ejecuciòn del PAC por parte del GIT Gestión de Talento Humano solicitando más recursos de los necesarios para el pago de las nóminas de empleados y parafiscales, es necesario que el GIT Gestión de Talento Humano establezca plan de mejoramiento tal y como lo establece la actividad 9 del procedimiento </t>
  </si>
  <si>
    <t xml:space="preserve">se evidencia que en el segundo semestre e 2017, los gastos generales   tuvieron una   Ejecución 94,%, encontrándose dentro del límite permitido por el Ministerio de Hacienda,  es decir que durante el Trimestres muestra una buena  ejecución del PAC </t>
  </si>
  <si>
    <t xml:space="preserve">se evidencia que en el segundo semestre e 2017,los gastos por transferencias   tuvieron una   Ejecución 97%en contrándose dentro del límite permitido por el Ministerio de Hacienda,  es decir que durante el Trimestres muestra una buena  ejecución del PAC </t>
  </si>
  <si>
    <t>se evidencia que en el segundo semestre e 2017,La presentación  oportuna de los estados  financieros se  realizó: con corte septiembre de 2017 y  fue  presentado  24/10/2017 a la  Contaduría General de la Nación  a través del  sistema  chip</t>
  </si>
  <si>
    <t>se evidencia en la pagina wed de la entidad, link Defensa Judicial - Audiencias año 2017 que En el segundo semestre del año 2017, se atendieron 138 audiencias judiciales y se  celebraron 138 audiencias judiciales así; en el mes de Julio (28) audiencias judiciales, Agosto (30) audiencias judiciales, Septiembre (27) audiencias judiciales, Octubre (31) audiencias judiciales, Noviembre (15) audiencias judiciales y en Diciembre (7) audiencias judiciales. Evidencia en el cuadro de programación de audiencias de conciliación judicial y extrajudicial,</t>
  </si>
  <si>
    <t>se evidencia en el  pagina web www.fps.gov.co, pestaña contratación, link contratos ejecutados, enlace Contratos Ejecutados Fondo de Pasivo Social Ferrocarriles Nacionales de Colombia., que En el segundo  semestre de 2017, se envió a publicar en pagina web 183 contratos celebrados mensualmente Así:  En el mes de Julio (37) contrato,  Agosto (5) contratos, Septiembre (131) contratos, Octubre (8) contratos, Noviembre (2) contratos, los contratos del mes de Diciembre se envian a publicar en pagina web los 10 dias calendarios del mes de Enero de 2018 de acuerdo a los terminos establecidos en la Matriz Primaria y Secundaria del procesos de Asistencia Juridica</t>
  </si>
  <si>
    <t>se evividencia en la pagina  www.colombiacompra.gov.co., que En el segundo semestre de 2017, se abrieron y  publicaron en el SECOP  13 procesos contractuales de la siguiente manera: En el mes de  Julio (4) S.A 004,005,006 e Inv 009-2017, Agosto (0), Septiembre (2) S.A 007 e Inv 010 de 2017, Octubre (2) Inv 011 y 012 de 2017, Noviembre (2) S.A 008 e Inv 013 de 2017 y en el mes de Diciembre (3) S.A 009 e Inv 014 y 015 de 2017</t>
  </si>
  <si>
    <t xml:space="preserve">se evidencia que durante el segundo semestre del 2017 el proceso realizo 19 seguimientos   a  la administración de los archivos de gestión los cuales fueron:  12 de julio  G.I.T. Tesorería ,19  de julio  Oficina Asesora Jurídica, 26 de julio  Seguimiento Y Evaluación Independiente,2 de Agosto  Gestión Servicios de Salud (Valoración  Puertos ), 4 de agosto  Presupuesto, 11 de agosto  Cobro Persuasivo, 18 de agosto  División Central ,1 de septiembre G.I.T. Contabilidad, 5 de septiembre Gestión Prestaciones Económicas, 8 de septiembre G.I.T. Gestión Talento Humano, 21 de septiembre  G.I.T. Gestión Bienes, Compras y Servicios Administrativa, 4 de octubre  Dirección General, 12 de octubre  Afiliaciones y Compensaciones, 20 de octubre Subdirección de Prestaciones Sociales, 27 de octubre  cobro coactivo, 1 de noviembre  Sub Financiera, 2 de noviembre G.I.T Atención Al Ciudadano y Gestión Documental, 3 de Noviembre  Gestión Servicios De Salud (Coordinación), 3 de noviembre Oficina Asesora de Planeación y Sistemas, de los procesos que se evidenciaron con hallazgos fueron :  Oficina Asesora Jurídica, Gestión Servicios de Salud Valoraciones, División Central, administrativa, </t>
  </si>
  <si>
    <t>se evidencia que Durante el  segundo  Semestre de 2017 se realizaron 380 Publicaciones en medios electronicos asi: Mes de julio 122; Mes de Agosto 61, Mes de Semptiembre 62, Mes de Octubre 62; Mes de Noviembre 31; Mes de Diciembre 42.</t>
  </si>
  <si>
    <t>se evidencia que, Durante el Segundo semestre se enviaron mediante correo electronico 26 boletines de Sensibilizacion a todos los funcionarios,asi mismo se dispuso al inicio de los equipo informacion sobre el dia de la Seguridad de la Informacion el dia 30/11/2017 y se dispuso como fondo de pantalla de los equipos de la entidad tips de seguridad.</t>
  </si>
  <si>
    <t xml:space="preserve">se evidencia que El porcentaje de cumplimiento del PMI para el I semestre fue del  61% se ubicó en un rango Aceptable de calificacion, para el segundo semestre se encuentra a la espera del seguimiento del IV Trimestre del PMI, </t>
  </si>
  <si>
    <t xml:space="preserve">se evidencia que El porcentaje de cumplimiento del PMR para el I semestre fue del  51% se ubicó en un rango minimo de calificacion, para el segundo semestre se encuentra a la espera del seguimiento del IV Trimestre del PMR . </t>
  </si>
  <si>
    <t>se evidencia que Durante el I semestre del año 2017 se reportaron 27 Indicadores Estrategicos de un total de 32 indicadores, no se reportaron en su totalidad debido a que 5 indicadores no aplicaban para el semestre evaluado. Los 27 Indicadores Estrategicos obtuvieron un resultado del 92% alcanzado un rango de calificación aceptable,</t>
  </si>
  <si>
    <t>Yajaira González</t>
  </si>
  <si>
    <t>Se evidencia que durante el segundo semestre de 2017 se presentaron los siguientes informes:
1. Informe al avance del PLAN ESTRATEGICO SECTORIAL II Y IIITRIMESTRE 2017. Presentado al Ministerio de la Salud y Proteccion Social enviado por correo electronico el   13 DE JULIO, y el 11 de noviembre del 2017. 
2. Informe pormenorizado del estado del Control Interno del Fondo de Pasivo Social de FCN.  LEY 1474, TRD 110.53.01 enviado a publicar en la pagina wed el 16 de noviembre de 2017.
3. Informe mensual LEY 1815/diciembre 2016. julio agosto, septiembre, octubre y noviembre DE 2017. TRD 110,53,01, 
4.Formato SIRECI diligenciado para reporte en linea del seguimiento al Plan de de Mejoramiento de la CGR durante el segundo semestre de 2017.</t>
  </si>
  <si>
    <t>1</t>
  </si>
  <si>
    <t xml:space="preserve">Durante el II semestre de 2017, se recaudo de la cartera gestionada por PROSOCIAL $13,633,370, del ISS $20,793,398,780 y del FPS  $84,644,925.  sobre la gestión realizada asi:
1. Se gestionó de 7 entidades deudoras de Prosocial un total de $7.755.299.36
2.  Se gestionó de cuotas partes del ISS un total $2.532.765.968
3. Se gestionó de 51 entidades deudoras del FNC un total de $1.017.850.121.23
La  evidencia reposa en la cuenta de Unidad Ejecutora 19-14-02 SIIF Nacion Saldos por Imputar de Ingresos Presupuestales del FPS,  a su vez se recopiló en Excel  y se encuentra alojada en una carpeta en mis Documentos llamada Seguimiento a Planes </t>
  </si>
  <si>
    <t xml:space="preserve">se evidencia que Durante el II semestre de 2017, se recaudo de la cartera gestionada por PROSOCIAL $13,633,370, del ISS $20,793,398,780 y del FPS  $84,644,925.  sobre la gestión realizada asi:
1. Se gestionó de 7 entidades deudoras de Prosocial un total de $7.755.299.36
2.  Se gestionó de cuotas partes del ISS un total $2.532.765.968
3. Se gestionó de 51 entidades deudoras del FNC un total de $1.017.850.121.23
La  evidencia reposa en la cuenta de Unidad Ejecutora 19-14-02 SIIF Nacion Saldos por Imputar de Ingresos Presupuestales del FPS,  a su vez se recopiló en Excel  y se encuentra alojada en una carpeta en mis Documentos llamada Seguimiento a Planes </t>
  </si>
</sst>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hh:mm:ss\ AM/PM"/>
    <numFmt numFmtId="193" formatCode="[$-1240A]&quot;$&quot;\ #,##0.00;\(&quot;$&quot;\ #,##0.00\)"/>
    <numFmt numFmtId="194" formatCode="0.0%"/>
    <numFmt numFmtId="195" formatCode="0.0"/>
    <numFmt numFmtId="196" formatCode="[$-240A]dddd\,\ dd&quot; de &quot;mmmm&quot; de &quot;yyyy"/>
    <numFmt numFmtId="197" formatCode="0.000%"/>
    <numFmt numFmtId="198" formatCode="0.0000%"/>
    <numFmt numFmtId="199" formatCode="0.00000%"/>
    <numFmt numFmtId="200" formatCode="0.000000%"/>
    <numFmt numFmtId="201" formatCode="0.0000000%"/>
    <numFmt numFmtId="202" formatCode="0.00000000%"/>
  </numFmts>
  <fonts count="51">
    <font>
      <sz val="11"/>
      <color theme="1"/>
      <name val="Calibri"/>
      <family val="2"/>
    </font>
    <font>
      <sz val="11"/>
      <color indexed="8"/>
      <name val="Calibri"/>
      <family val="2"/>
    </font>
    <font>
      <sz val="10"/>
      <name val="Arial"/>
      <family val="2"/>
    </font>
    <font>
      <b/>
      <sz val="12"/>
      <name val="Arial Narrow"/>
      <family val="2"/>
    </font>
    <font>
      <sz val="11"/>
      <name val="Arial Narrow"/>
      <family val="2"/>
    </font>
    <font>
      <sz val="11"/>
      <color indexed="8"/>
      <name val="Arial Narrow"/>
      <family val="2"/>
    </font>
    <font>
      <sz val="8"/>
      <name val="Calibri"/>
      <family val="2"/>
    </font>
    <font>
      <u val="single"/>
      <sz val="7.7"/>
      <color indexed="12"/>
      <name val="Calibri"/>
      <family val="2"/>
    </font>
    <font>
      <u val="single"/>
      <sz val="7.7"/>
      <color indexed="20"/>
      <name val="Calibri"/>
      <family val="2"/>
    </font>
    <font>
      <sz val="26"/>
      <color indexed="8"/>
      <name val="Calibri"/>
      <family val="2"/>
    </font>
    <font>
      <sz val="9"/>
      <color indexed="8"/>
      <name val="Bookman Old Style"/>
      <family val="1"/>
    </font>
    <font>
      <b/>
      <sz val="11"/>
      <name val="Arial Narrow"/>
      <family val="2"/>
    </font>
    <font>
      <b/>
      <sz val="11"/>
      <color indexed="9"/>
      <name val="Arial Narrow"/>
      <family val="2"/>
    </font>
    <font>
      <b/>
      <sz val="11"/>
      <name val="Bookman Old Style"/>
      <family val="1"/>
    </font>
    <font>
      <sz val="11"/>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tint="0.04998999834060669"/>
      <name val="Arial Narrow"/>
      <family val="2"/>
    </font>
    <font>
      <sz val="9"/>
      <color theme="1"/>
      <name val="Calibri"/>
      <family val="2"/>
    </font>
    <font>
      <sz val="11"/>
      <color theme="1"/>
      <name val="Arial Narrow"/>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0"/>
        <bgColor indexed="64"/>
      </patternFill>
    </fill>
    <fill>
      <patternFill patternType="solid">
        <fgColor indexed="29"/>
        <bgColor indexed="64"/>
      </patternFill>
    </fill>
    <fill>
      <patternFill patternType="solid">
        <fgColor indexed="13"/>
        <bgColor indexed="64"/>
      </patternFill>
    </fill>
    <fill>
      <patternFill patternType="solid">
        <fgColor indexed="8"/>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theme="0" tint="-0.24997000396251678"/>
        <bgColor indexed="64"/>
      </patternFill>
    </fill>
    <fill>
      <patternFill patternType="solid">
        <fgColor indexed="43"/>
        <bgColor indexed="64"/>
      </patternFill>
    </fill>
    <fill>
      <patternFill patternType="solid">
        <fgColor rgb="FFCCFFCC"/>
        <bgColor indexed="64"/>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9" fillId="28"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2" fillId="20"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78">
    <xf numFmtId="0" fontId="0" fillId="0" borderId="0" xfId="0" applyFont="1" applyAlignment="1">
      <alignment/>
    </xf>
    <xf numFmtId="0" fontId="0" fillId="32" borderId="10" xfId="0" applyFill="1" applyBorder="1" applyAlignment="1">
      <alignment/>
    </xf>
    <xf numFmtId="0" fontId="0" fillId="3" borderId="0" xfId="0" applyFill="1" applyAlignment="1">
      <alignment/>
    </xf>
    <xf numFmtId="0" fontId="0" fillId="18" borderId="10" xfId="0" applyFill="1" applyBorder="1" applyAlignment="1">
      <alignment/>
    </xf>
    <xf numFmtId="0" fontId="0" fillId="33" borderId="0" xfId="0" applyFill="1" applyAlignment="1">
      <alignment/>
    </xf>
    <xf numFmtId="0" fontId="9" fillId="0" borderId="0" xfId="0" applyFont="1" applyAlignment="1">
      <alignment/>
    </xf>
    <xf numFmtId="0" fontId="0" fillId="2" borderId="10" xfId="0" applyFill="1" applyBorder="1" applyAlignment="1">
      <alignment vertical="center"/>
    </xf>
    <xf numFmtId="0" fontId="0" fillId="34" borderId="10" xfId="0" applyFill="1" applyBorder="1" applyAlignment="1">
      <alignment vertical="center"/>
    </xf>
    <xf numFmtId="0" fontId="0" fillId="0" borderId="10" xfId="0" applyBorder="1" applyAlignment="1">
      <alignment/>
    </xf>
    <xf numFmtId="0" fontId="11" fillId="35" borderId="10" xfId="0" applyFont="1" applyFill="1" applyBorder="1" applyAlignment="1" applyProtection="1">
      <alignment horizontal="center" vertical="center" wrapText="1"/>
      <protection/>
    </xf>
    <xf numFmtId="0" fontId="12" fillId="36"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10"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justify" vertical="center" wrapText="1"/>
      <protection/>
    </xf>
    <xf numFmtId="0" fontId="11" fillId="9"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center" vertical="center"/>
      <protection/>
    </xf>
    <xf numFmtId="0" fontId="4" fillId="8" borderId="10" xfId="0" applyFont="1" applyFill="1" applyBorder="1" applyAlignment="1" applyProtection="1">
      <alignment horizontal="center" vertical="center" wrapText="1"/>
      <protection/>
    </xf>
    <xf numFmtId="0" fontId="11" fillId="8"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justify" vertical="center" wrapText="1"/>
      <protection/>
    </xf>
    <xf numFmtId="9" fontId="4" fillId="8" borderId="10" xfId="0" applyNumberFormat="1" applyFont="1" applyFill="1" applyBorder="1" applyAlignment="1" applyProtection="1">
      <alignment horizontal="center" vertical="center"/>
      <protection/>
    </xf>
    <xf numFmtId="9" fontId="4" fillId="8" borderId="10" xfId="0" applyNumberFormat="1"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protection/>
    </xf>
    <xf numFmtId="0" fontId="4" fillId="37" borderId="10" xfId="0" applyFont="1" applyFill="1" applyBorder="1" applyAlignment="1" applyProtection="1">
      <alignment horizontal="justify" vertical="center" wrapText="1"/>
      <protection/>
    </xf>
    <xf numFmtId="9" fontId="11" fillId="37" borderId="10" xfId="0" applyNumberFormat="1"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0" fontId="4" fillId="4" borderId="10" xfId="93" applyFont="1" applyFill="1" applyBorder="1" applyAlignment="1" applyProtection="1">
      <alignment horizontal="center" vertical="center" wrapText="1"/>
      <protection/>
    </xf>
    <xf numFmtId="0" fontId="4" fillId="4" borderId="10" xfId="93" applyFont="1" applyFill="1" applyBorder="1" applyAlignment="1" applyProtection="1">
      <alignment horizontal="justify" vertical="center" wrapText="1"/>
      <protection/>
    </xf>
    <xf numFmtId="0" fontId="4" fillId="4" borderId="10" xfId="0" applyFont="1" applyFill="1" applyBorder="1" applyAlignment="1" applyProtection="1">
      <alignment horizontal="center" vertical="center"/>
      <protection/>
    </xf>
    <xf numFmtId="0" fontId="11" fillId="4" borderId="10"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9" fontId="4" fillId="38" borderId="10" xfId="0" applyNumberFormat="1"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wrapText="1"/>
      <protection/>
    </xf>
    <xf numFmtId="0" fontId="4" fillId="38" borderId="10" xfId="93" applyFont="1" applyFill="1" applyBorder="1" applyAlignment="1" applyProtection="1">
      <alignment horizontal="center" vertical="center" wrapText="1"/>
      <protection/>
    </xf>
    <xf numFmtId="0" fontId="4" fillId="38" borderId="10" xfId="0" applyFont="1" applyFill="1" applyBorder="1" applyAlignment="1" applyProtection="1">
      <alignment horizontal="justify" vertical="center" wrapText="1"/>
      <protection/>
    </xf>
    <xf numFmtId="0" fontId="4" fillId="38" borderId="10" xfId="0" applyNumberFormat="1" applyFont="1" applyFill="1" applyBorder="1" applyAlignment="1" applyProtection="1">
      <alignment horizontal="center" vertical="center" wrapText="1"/>
      <protection/>
    </xf>
    <xf numFmtId="9" fontId="4" fillId="38" borderId="10" xfId="93" applyNumberFormat="1" applyFont="1" applyFill="1" applyBorder="1" applyAlignment="1" applyProtection="1">
      <alignment horizontal="center" vertical="center" wrapText="1"/>
      <protection/>
    </xf>
    <xf numFmtId="49" fontId="4" fillId="39" borderId="10" xfId="0" applyNumberFormat="1"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9" fontId="11" fillId="39" borderId="10" xfId="0" applyNumberFormat="1" applyFont="1" applyFill="1" applyBorder="1" applyAlignment="1" applyProtection="1">
      <alignment horizontal="center" vertical="center" wrapText="1"/>
      <protection/>
    </xf>
    <xf numFmtId="0" fontId="4" fillId="39" borderId="10" xfId="0" applyFont="1" applyFill="1" applyBorder="1" applyAlignment="1" applyProtection="1">
      <alignment horizontal="justify" vertical="center" wrapText="1"/>
      <protection/>
    </xf>
    <xf numFmtId="49" fontId="4" fillId="39" borderId="10" xfId="0" applyNumberFormat="1" applyFont="1" applyFill="1" applyBorder="1" applyAlignment="1" applyProtection="1">
      <alignment horizontal="justify" vertical="center" wrapText="1"/>
      <protection/>
    </xf>
    <xf numFmtId="9" fontId="4" fillId="39" borderId="10" xfId="0" applyNumberFormat="1"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protection/>
    </xf>
    <xf numFmtId="0" fontId="4" fillId="7" borderId="10" xfId="0" applyFont="1" applyFill="1" applyBorder="1" applyAlignment="1" applyProtection="1">
      <alignment horizontal="justify" vertical="center" wrapText="1"/>
      <protection/>
    </xf>
    <xf numFmtId="9" fontId="4" fillId="7" borderId="10" xfId="0" applyNumberFormat="1" applyFont="1" applyFill="1" applyBorder="1" applyAlignment="1" applyProtection="1">
      <alignment horizontal="center" vertical="center" wrapText="1"/>
      <protection/>
    </xf>
    <xf numFmtId="9" fontId="11" fillId="7" borderId="10" xfId="0" applyNumberFormat="1" applyFont="1" applyFill="1" applyBorder="1" applyAlignment="1" applyProtection="1">
      <alignment horizontal="center" vertical="center" wrapText="1"/>
      <protection/>
    </xf>
    <xf numFmtId="0" fontId="4" fillId="12" borderId="10" xfId="0" applyFont="1" applyFill="1" applyBorder="1" applyAlignment="1" applyProtection="1">
      <alignment horizontal="center" vertical="center" wrapText="1"/>
      <protection/>
    </xf>
    <xf numFmtId="49" fontId="4" fillId="12" borderId="10" xfId="0" applyNumberFormat="1" applyFont="1" applyFill="1" applyBorder="1" applyAlignment="1" applyProtection="1">
      <alignment horizontal="center" vertical="center"/>
      <protection/>
    </xf>
    <xf numFmtId="0" fontId="4" fillId="40" borderId="10" xfId="0" applyFont="1" applyFill="1" applyBorder="1" applyAlignment="1" applyProtection="1">
      <alignment horizontal="center" vertical="center" wrapText="1"/>
      <protection/>
    </xf>
    <xf numFmtId="0" fontId="4" fillId="40" borderId="10" xfId="0" applyFont="1" applyFill="1" applyBorder="1" applyAlignment="1" applyProtection="1">
      <alignment horizontal="justify" vertical="center" wrapText="1"/>
      <protection/>
    </xf>
    <xf numFmtId="9" fontId="4" fillId="40" borderId="10" xfId="0" applyNumberFormat="1" applyFont="1" applyFill="1" applyBorder="1" applyAlignment="1" applyProtection="1">
      <alignment horizontal="center" vertical="center" wrapText="1"/>
      <protection/>
    </xf>
    <xf numFmtId="0" fontId="11" fillId="40" borderId="10" xfId="0" applyFont="1" applyFill="1" applyBorder="1" applyAlignment="1" applyProtection="1">
      <alignment horizontal="center" vertical="center" wrapText="1"/>
      <protection/>
    </xf>
    <xf numFmtId="0" fontId="4" fillId="13" borderId="10" xfId="0" applyFont="1" applyFill="1" applyBorder="1" applyAlignment="1" applyProtection="1">
      <alignment horizontal="center" vertical="center" wrapText="1"/>
      <protection/>
    </xf>
    <xf numFmtId="9" fontId="4" fillId="13" borderId="10" xfId="0" applyNumberFormat="1" applyFont="1" applyFill="1" applyBorder="1" applyAlignment="1" applyProtection="1">
      <alignment horizontal="center" vertical="center" wrapText="1"/>
      <protection/>
    </xf>
    <xf numFmtId="0" fontId="4" fillId="13" borderId="10" xfId="0" applyFont="1" applyFill="1" applyBorder="1" applyAlignment="1" applyProtection="1">
      <alignment horizontal="justify" vertical="center" wrapText="1"/>
      <protection/>
    </xf>
    <xf numFmtId="0" fontId="11" fillId="13" borderId="10" xfId="0" applyFont="1" applyFill="1" applyBorder="1" applyAlignment="1" applyProtection="1">
      <alignment horizontal="center" vertical="center" wrapText="1"/>
      <protection/>
    </xf>
    <xf numFmtId="0" fontId="4" fillId="41" borderId="10" xfId="0" applyFont="1" applyFill="1" applyBorder="1" applyAlignment="1" applyProtection="1">
      <alignment horizontal="center" vertical="center" wrapText="1"/>
      <protection/>
    </xf>
    <xf numFmtId="9" fontId="4" fillId="41" borderId="10" xfId="0" applyNumberFormat="1" applyFont="1" applyFill="1" applyBorder="1" applyAlignment="1" applyProtection="1">
      <alignment horizontal="center" vertical="center" wrapText="1"/>
      <protection/>
    </xf>
    <xf numFmtId="0" fontId="4" fillId="41" borderId="10" xfId="0" applyFont="1" applyFill="1" applyBorder="1" applyAlignment="1" applyProtection="1">
      <alignment horizontal="justify" vertical="center" wrapText="1"/>
      <protection/>
    </xf>
    <xf numFmtId="0" fontId="4" fillId="42" borderId="10" xfId="0" applyFont="1" applyFill="1" applyBorder="1" applyAlignment="1" applyProtection="1">
      <alignment horizontal="center" vertical="center" wrapText="1"/>
      <protection/>
    </xf>
    <xf numFmtId="0" fontId="4" fillId="42" borderId="10" xfId="0" applyFont="1" applyFill="1" applyBorder="1" applyAlignment="1" applyProtection="1">
      <alignment horizontal="justify" vertical="center" wrapText="1"/>
      <protection/>
    </xf>
    <xf numFmtId="0" fontId="11" fillId="41" borderId="10" xfId="0" applyFont="1" applyFill="1" applyBorder="1" applyAlignment="1" applyProtection="1">
      <alignment horizontal="center" vertical="center" wrapText="1"/>
      <protection/>
    </xf>
    <xf numFmtId="9" fontId="4" fillId="42" borderId="10" xfId="0" applyNumberFormat="1" applyFont="1" applyFill="1" applyBorder="1" applyAlignment="1" applyProtection="1">
      <alignment horizontal="center" vertical="center" wrapText="1"/>
      <protection/>
    </xf>
    <xf numFmtId="0" fontId="4" fillId="43" borderId="10" xfId="0" applyFont="1" applyFill="1" applyBorder="1" applyAlignment="1" applyProtection="1">
      <alignment horizontal="center" vertical="center" wrapText="1"/>
      <protection/>
    </xf>
    <xf numFmtId="0" fontId="4" fillId="43" borderId="10" xfId="0" applyFont="1" applyFill="1" applyBorder="1" applyAlignment="1" applyProtection="1">
      <alignment horizontal="justify" vertical="center" wrapText="1"/>
      <protection/>
    </xf>
    <xf numFmtId="0" fontId="11" fillId="43" borderId="10" xfId="0" applyFont="1" applyFill="1" applyBorder="1" applyAlignment="1" applyProtection="1">
      <alignment horizontal="center" vertical="center" wrapText="1"/>
      <protection/>
    </xf>
    <xf numFmtId="9" fontId="4" fillId="43" borderId="10" xfId="0" applyNumberFormat="1" applyFont="1" applyFill="1" applyBorder="1" applyAlignment="1" applyProtection="1">
      <alignment horizontal="center" vertical="center" wrapText="1"/>
      <protection/>
    </xf>
    <xf numFmtId="0" fontId="4" fillId="44" borderId="10" xfId="0" applyFont="1" applyFill="1" applyBorder="1" applyAlignment="1" applyProtection="1">
      <alignment horizontal="center" vertical="center" wrapText="1"/>
      <protection/>
    </xf>
    <xf numFmtId="9" fontId="4" fillId="44" borderId="10" xfId="0" applyNumberFormat="1" applyFont="1" applyFill="1" applyBorder="1" applyAlignment="1" applyProtection="1">
      <alignment horizontal="center" vertical="center" wrapText="1"/>
      <protection/>
    </xf>
    <xf numFmtId="0" fontId="4" fillId="44" borderId="10" xfId="0" applyFont="1" applyFill="1" applyBorder="1" applyAlignment="1" applyProtection="1">
      <alignment horizontal="justify" vertical="center" wrapText="1"/>
      <protection/>
    </xf>
    <xf numFmtId="0" fontId="11" fillId="44" borderId="10" xfId="0" applyFont="1" applyFill="1" applyBorder="1" applyAlignment="1" applyProtection="1">
      <alignment horizontal="center" vertical="center" wrapText="1"/>
      <protection/>
    </xf>
    <xf numFmtId="0" fontId="48" fillId="41" borderId="10" xfId="0" applyFont="1" applyFill="1" applyBorder="1" applyAlignment="1" applyProtection="1">
      <alignment horizontal="center" vertical="center" wrapText="1"/>
      <protection/>
    </xf>
    <xf numFmtId="0" fontId="0" fillId="0" borderId="0" xfId="0" applyAlignment="1" applyProtection="1">
      <alignment/>
      <protection/>
    </xf>
    <xf numFmtId="0" fontId="11" fillId="45" borderId="11" xfId="0" applyFont="1" applyFill="1" applyBorder="1" applyAlignment="1" applyProtection="1">
      <alignment horizontal="center" vertical="center" wrapText="1"/>
      <protection/>
    </xf>
    <xf numFmtId="3" fontId="11" fillId="45" borderId="10" xfId="0" applyNumberFormat="1" applyFont="1" applyFill="1" applyBorder="1" applyAlignment="1" applyProtection="1">
      <alignment horizontal="center" vertical="center" wrapText="1"/>
      <protection/>
    </xf>
    <xf numFmtId="9" fontId="11" fillId="45" borderId="10" xfId="102" applyFont="1" applyFill="1" applyBorder="1" applyAlignment="1" applyProtection="1">
      <alignment horizontal="center" vertical="center" wrapText="1"/>
      <protection/>
    </xf>
    <xf numFmtId="0" fontId="13" fillId="45" borderId="10"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protection/>
    </xf>
    <xf numFmtId="0" fontId="5" fillId="39" borderId="10" xfId="0" applyFont="1" applyFill="1" applyBorder="1" applyAlignment="1" applyProtection="1">
      <alignment horizontal="center" vertical="center" wrapText="1"/>
      <protection/>
    </xf>
    <xf numFmtId="9" fontId="4" fillId="39" borderId="10" xfId="102" applyFont="1" applyFill="1" applyBorder="1" applyAlignment="1" applyProtection="1">
      <alignment horizontal="center" vertical="center" wrapText="1"/>
      <protection/>
    </xf>
    <xf numFmtId="9" fontId="4" fillId="39" borderId="10" xfId="102" applyNumberFormat="1" applyFont="1" applyFill="1" applyBorder="1" applyAlignment="1" applyProtection="1">
      <alignment horizontal="center" vertical="center" wrapText="1"/>
      <protection/>
    </xf>
    <xf numFmtId="0" fontId="5" fillId="7" borderId="10" xfId="0" applyFont="1" applyFill="1" applyBorder="1" applyAlignment="1" applyProtection="1">
      <alignment horizontal="center" vertical="center"/>
      <protection/>
    </xf>
    <xf numFmtId="0" fontId="5" fillId="7" borderId="10" xfId="0" applyFont="1" applyFill="1" applyBorder="1" applyAlignment="1" applyProtection="1">
      <alignment horizontal="center" vertical="center" wrapText="1"/>
      <protection/>
    </xf>
    <xf numFmtId="9" fontId="4" fillId="7" borderId="10" xfId="102" applyFont="1" applyFill="1" applyBorder="1" applyAlignment="1" applyProtection="1">
      <alignment horizontal="center" vertical="center" wrapText="1"/>
      <protection/>
    </xf>
    <xf numFmtId="9" fontId="4" fillId="7" borderId="10" xfId="102" applyNumberFormat="1" applyFont="1" applyFill="1" applyBorder="1" applyAlignment="1" applyProtection="1">
      <alignment horizontal="center" vertical="center" wrapText="1"/>
      <protection/>
    </xf>
    <xf numFmtId="3" fontId="0" fillId="0" borderId="0" xfId="0" applyNumberFormat="1" applyAlignment="1" applyProtection="1">
      <alignment/>
      <protection/>
    </xf>
    <xf numFmtId="0" fontId="0" fillId="0" borderId="0" xfId="0" applyFont="1" applyAlignment="1" applyProtection="1">
      <alignment/>
      <protection/>
    </xf>
    <xf numFmtId="0" fontId="49" fillId="0" borderId="0" xfId="0" applyFont="1" applyAlignment="1" applyProtection="1">
      <alignment horizontal="justify" vertical="center" wrapText="1"/>
      <protection/>
    </xf>
    <xf numFmtId="0" fontId="10" fillId="0" borderId="0" xfId="0" applyFont="1" applyAlignment="1" applyProtection="1">
      <alignment/>
      <protection/>
    </xf>
    <xf numFmtId="0" fontId="4" fillId="8" borderId="10" xfId="0" applyFont="1" applyFill="1" applyBorder="1" applyAlignment="1" applyProtection="1">
      <alignment horizontal="center" vertical="center"/>
      <protection locked="0"/>
    </xf>
    <xf numFmtId="0" fontId="4" fillId="37" borderId="10" xfId="0"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wrapText="1"/>
      <protection locked="0"/>
    </xf>
    <xf numFmtId="9" fontId="4" fillId="37" borderId="10" xfId="0" applyNumberFormat="1"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38" borderId="10" xfId="0" applyNumberFormat="1" applyFont="1" applyFill="1" applyBorder="1" applyAlignment="1" applyProtection="1">
      <alignment horizontal="center" vertical="center" wrapText="1"/>
      <protection locked="0"/>
    </xf>
    <xf numFmtId="9" fontId="4" fillId="38" borderId="10" xfId="0" applyNumberFormat="1" applyFont="1" applyFill="1" applyBorder="1" applyAlignment="1" applyProtection="1">
      <alignment horizontal="center" vertical="center" wrapText="1"/>
      <protection locked="0"/>
    </xf>
    <xf numFmtId="0" fontId="4" fillId="38" borderId="10" xfId="0" applyFont="1" applyFill="1" applyBorder="1" applyAlignment="1" applyProtection="1">
      <alignment horizontal="center" vertical="center" wrapText="1"/>
      <protection locked="0"/>
    </xf>
    <xf numFmtId="49" fontId="4" fillId="39" borderId="10" xfId="0" applyNumberFormat="1" applyFont="1" applyFill="1" applyBorder="1" applyAlignment="1" applyProtection="1">
      <alignment horizontal="center" vertical="center" wrapText="1"/>
      <protection locked="0"/>
    </xf>
    <xf numFmtId="0" fontId="4" fillId="39" borderId="10"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12" borderId="10" xfId="0" applyFont="1" applyFill="1" applyBorder="1" applyAlignment="1" applyProtection="1">
      <alignment horizontal="center" vertical="center" wrapText="1"/>
      <protection locked="0"/>
    </xf>
    <xf numFmtId="0" fontId="4" fillId="40" borderId="10" xfId="0" applyFont="1" applyFill="1" applyBorder="1" applyAlignment="1" applyProtection="1">
      <alignment horizontal="center" vertical="center" wrapText="1"/>
      <protection locked="0"/>
    </xf>
    <xf numFmtId="0" fontId="4" fillId="13" borderId="10" xfId="0" applyFont="1" applyFill="1" applyBorder="1" applyAlignment="1" applyProtection="1">
      <alignment horizontal="center" vertical="center" wrapText="1"/>
      <protection locked="0"/>
    </xf>
    <xf numFmtId="0" fontId="4" fillId="41" borderId="10" xfId="0" applyFont="1" applyFill="1" applyBorder="1" applyAlignment="1" applyProtection="1">
      <alignment horizontal="center" vertical="center" wrapText="1"/>
      <protection locked="0"/>
    </xf>
    <xf numFmtId="0" fontId="4" fillId="42" borderId="10" xfId="0" applyFont="1" applyFill="1" applyBorder="1" applyAlignment="1" applyProtection="1">
      <alignment horizontal="center" vertical="center" wrapText="1"/>
      <protection locked="0"/>
    </xf>
    <xf numFmtId="0" fontId="4" fillId="43" borderId="10" xfId="0" applyFont="1" applyFill="1" applyBorder="1" applyAlignment="1" applyProtection="1">
      <alignment horizontal="center" vertical="center" wrapText="1"/>
      <protection locked="0"/>
    </xf>
    <xf numFmtId="0" fontId="4" fillId="44" borderId="10" xfId="0" applyFont="1" applyFill="1" applyBorder="1" applyAlignment="1" applyProtection="1">
      <alignment horizontal="center" vertical="center" wrapText="1"/>
      <protection locked="0"/>
    </xf>
    <xf numFmtId="0" fontId="4" fillId="9" borderId="10" xfId="0" applyFont="1" applyFill="1" applyBorder="1" applyAlignment="1" applyProtection="1">
      <alignment horizontal="center" vertical="center" wrapText="1"/>
      <protection locked="0"/>
    </xf>
    <xf numFmtId="0" fontId="4" fillId="8" borderId="10" xfId="0" applyFont="1" applyFill="1" applyBorder="1" applyAlignment="1" applyProtection="1">
      <alignment horizontal="justify" vertical="center"/>
      <protection locked="0"/>
    </xf>
    <xf numFmtId="9" fontId="4" fillId="37" borderId="10" xfId="0" applyNumberFormat="1" applyFont="1" applyFill="1" applyBorder="1" applyAlignment="1" applyProtection="1">
      <alignment horizontal="justify" vertical="center" wrapText="1"/>
      <protection locked="0"/>
    </xf>
    <xf numFmtId="0" fontId="4" fillId="4" borderId="10" xfId="0" applyFont="1" applyFill="1" applyBorder="1" applyAlignment="1" applyProtection="1">
      <alignment horizontal="justify" vertical="center" wrapText="1"/>
      <protection locked="0"/>
    </xf>
    <xf numFmtId="0" fontId="4" fillId="38" borderId="10" xfId="0" applyFont="1" applyFill="1" applyBorder="1" applyAlignment="1" applyProtection="1">
      <alignment horizontal="justify" vertical="center" wrapText="1"/>
      <protection locked="0"/>
    </xf>
    <xf numFmtId="0" fontId="4" fillId="12" borderId="10" xfId="0" applyFont="1" applyFill="1" applyBorder="1" applyAlignment="1" applyProtection="1">
      <alignment horizontal="justify" vertical="center" wrapText="1"/>
      <protection locked="0"/>
    </xf>
    <xf numFmtId="0" fontId="4" fillId="40" borderId="10" xfId="0" applyFont="1" applyFill="1" applyBorder="1" applyAlignment="1" applyProtection="1">
      <alignment horizontal="justify" vertical="center" wrapText="1"/>
      <protection locked="0"/>
    </xf>
    <xf numFmtId="0" fontId="4" fillId="41" borderId="10" xfId="0" applyFont="1" applyFill="1" applyBorder="1" applyAlignment="1" applyProtection="1">
      <alignment horizontal="justify" vertical="center" wrapText="1"/>
      <protection locked="0"/>
    </xf>
    <xf numFmtId="0" fontId="4" fillId="42" borderId="10" xfId="0" applyFont="1" applyFill="1" applyBorder="1" applyAlignment="1" applyProtection="1">
      <alignment horizontal="justify" vertical="center" wrapText="1"/>
      <protection locked="0"/>
    </xf>
    <xf numFmtId="0" fontId="4" fillId="43" borderId="10" xfId="0" applyFont="1" applyFill="1" applyBorder="1" applyAlignment="1" applyProtection="1">
      <alignment horizontal="justify" vertical="center" wrapText="1"/>
      <protection locked="0"/>
    </xf>
    <xf numFmtId="0" fontId="4" fillId="44" borderId="10" xfId="0" applyFont="1" applyFill="1" applyBorder="1" applyAlignment="1" applyProtection="1">
      <alignment horizontal="justify" vertical="center" wrapText="1"/>
      <protection locked="0"/>
    </xf>
    <xf numFmtId="0" fontId="4" fillId="9" borderId="10" xfId="0" applyFont="1" applyFill="1" applyBorder="1" applyAlignment="1" applyProtection="1">
      <alignment horizontal="justify" vertical="center" wrapText="1"/>
      <protection locked="0"/>
    </xf>
    <xf numFmtId="49" fontId="50" fillId="39" borderId="10" xfId="0" applyNumberFormat="1" applyFont="1" applyFill="1" applyBorder="1" applyAlignment="1" applyProtection="1">
      <alignment horizontal="justify" vertical="center" wrapText="1"/>
      <protection locked="0"/>
    </xf>
    <xf numFmtId="0" fontId="50" fillId="7" borderId="10" xfId="0" applyFont="1" applyFill="1" applyBorder="1" applyAlignment="1" applyProtection="1">
      <alignment horizontal="justify" vertical="center" wrapText="1"/>
      <protection locked="0"/>
    </xf>
    <xf numFmtId="0" fontId="4" fillId="12" borderId="10" xfId="0" applyFont="1" applyFill="1" applyBorder="1" applyAlignment="1" applyProtection="1">
      <alignment horizontal="justify" vertical="center" wrapText="1"/>
      <protection/>
    </xf>
    <xf numFmtId="0" fontId="11" fillId="12" borderId="10" xfId="0" applyFont="1" applyFill="1" applyBorder="1" applyAlignment="1" applyProtection="1">
      <alignment horizontal="center" vertical="center" wrapText="1"/>
      <protection/>
    </xf>
    <xf numFmtId="9" fontId="4" fillId="12" borderId="10" xfId="0" applyNumberFormat="1" applyFont="1" applyFill="1" applyBorder="1" applyAlignment="1" applyProtection="1">
      <alignment horizontal="center" vertical="center" wrapText="1"/>
      <protection/>
    </xf>
    <xf numFmtId="0" fontId="14" fillId="10" borderId="10" xfId="0" applyFont="1" applyFill="1" applyBorder="1" applyAlignment="1" applyProtection="1">
      <alignment horizontal="center" vertical="center" wrapText="1"/>
      <protection/>
    </xf>
    <xf numFmtId="9" fontId="4" fillId="37" borderId="10" xfId="0" applyNumberFormat="1" applyFont="1" applyFill="1" applyBorder="1" applyAlignment="1" applyProtection="1">
      <alignment horizontal="center" vertical="center" wrapText="1"/>
      <protection/>
    </xf>
    <xf numFmtId="9" fontId="4" fillId="46" borderId="10" xfId="0" applyNumberFormat="1" applyFont="1" applyFill="1" applyBorder="1" applyAlignment="1" applyProtection="1">
      <alignment horizontal="center" vertical="center" wrapText="1"/>
      <protection/>
    </xf>
    <xf numFmtId="9" fontId="4" fillId="12" borderId="10" xfId="0" applyNumberFormat="1" applyFont="1" applyFill="1" applyBorder="1" applyAlignment="1" applyProtection="1">
      <alignment horizontal="center" vertical="center"/>
      <protection/>
    </xf>
    <xf numFmtId="0" fontId="4" fillId="40" borderId="10" xfId="0" applyNumberFormat="1" applyFont="1" applyFill="1" applyBorder="1" applyAlignment="1" applyProtection="1">
      <alignment horizontal="center" vertical="center" wrapText="1"/>
      <protection/>
    </xf>
    <xf numFmtId="9" fontId="4" fillId="9" borderId="10" xfId="0" applyNumberFormat="1" applyFont="1" applyFill="1" applyBorder="1" applyAlignment="1" applyProtection="1">
      <alignment horizontal="center" vertical="center" wrapText="1"/>
      <protection/>
    </xf>
    <xf numFmtId="9" fontId="4" fillId="37" borderId="10" xfId="0" applyNumberFormat="1" applyFont="1" applyFill="1" applyBorder="1" applyAlignment="1" applyProtection="1">
      <alignment horizontal="center" vertical="center"/>
      <protection/>
    </xf>
    <xf numFmtId="0" fontId="11" fillId="42" borderId="10" xfId="0" applyFont="1" applyFill="1" applyBorder="1" applyAlignment="1" applyProtection="1">
      <alignment horizontal="center" vertical="center" wrapText="1"/>
      <protection/>
    </xf>
    <xf numFmtId="0" fontId="4" fillId="13" borderId="10" xfId="0" applyFont="1" applyFill="1" applyBorder="1" applyAlignment="1" applyProtection="1">
      <alignment horizontal="justify" vertical="center" wrapText="1"/>
      <protection locked="0"/>
    </xf>
    <xf numFmtId="0" fontId="4" fillId="8" borderId="10" xfId="0" applyFont="1" applyFill="1" applyBorder="1" applyAlignment="1" applyProtection="1">
      <alignment horizontal="center" vertical="center" wrapText="1"/>
      <protection locked="0"/>
    </xf>
    <xf numFmtId="0" fontId="11" fillId="42" borderId="10" xfId="0" applyFont="1" applyFill="1" applyBorder="1" applyAlignment="1" applyProtection="1">
      <alignment horizontal="center" vertical="center" wrapText="1"/>
      <protection/>
    </xf>
    <xf numFmtId="0" fontId="11" fillId="45" borderId="11" xfId="0" applyFont="1" applyFill="1" applyBorder="1" applyAlignment="1" applyProtection="1">
      <alignment horizontal="center" vertical="center" wrapText="1"/>
      <protection/>
    </xf>
    <xf numFmtId="0" fontId="11" fillId="45" borderId="12" xfId="0" applyFont="1" applyFill="1" applyBorder="1" applyAlignment="1" applyProtection="1">
      <alignment horizontal="center" vertical="center" wrapText="1"/>
      <protection/>
    </xf>
    <xf numFmtId="0" fontId="11" fillId="45" borderId="13" xfId="0" applyFont="1" applyFill="1" applyBorder="1" applyAlignment="1" applyProtection="1">
      <alignment horizontal="center" vertical="center" wrapText="1"/>
      <protection/>
    </xf>
    <xf numFmtId="0" fontId="11" fillId="47" borderId="10" xfId="73" applyFont="1" applyFill="1" applyBorder="1" applyAlignment="1" applyProtection="1">
      <alignment horizontal="center" vertical="center" wrapText="1"/>
      <protection/>
    </xf>
    <xf numFmtId="0" fontId="11" fillId="47" borderId="10" xfId="73" applyFont="1" applyFill="1" applyBorder="1" applyAlignment="1" applyProtection="1">
      <alignment horizontal="center" vertical="center"/>
      <protection/>
    </xf>
    <xf numFmtId="0" fontId="3" fillId="47" borderId="14" xfId="73" applyFont="1" applyFill="1" applyBorder="1" applyAlignment="1" applyProtection="1">
      <alignment horizontal="center" wrapText="1"/>
      <protection/>
    </xf>
    <xf numFmtId="0" fontId="3" fillId="47" borderId="15" xfId="73" applyFont="1" applyFill="1" applyBorder="1" applyAlignment="1" applyProtection="1">
      <alignment horizontal="center" wrapText="1"/>
      <protection/>
    </xf>
    <xf numFmtId="0" fontId="3" fillId="47" borderId="16" xfId="73" applyFont="1" applyFill="1" applyBorder="1" applyAlignment="1" applyProtection="1">
      <alignment horizontal="center" wrapText="1"/>
      <protection/>
    </xf>
    <xf numFmtId="0" fontId="3" fillId="47" borderId="17" xfId="73" applyFont="1" applyFill="1" applyBorder="1" applyAlignment="1" applyProtection="1">
      <alignment horizontal="center" wrapText="1"/>
      <protection/>
    </xf>
    <xf numFmtId="0" fontId="3" fillId="47" borderId="0" xfId="73" applyFont="1" applyFill="1" applyBorder="1" applyAlignment="1" applyProtection="1">
      <alignment horizontal="center" wrapText="1"/>
      <protection/>
    </xf>
    <xf numFmtId="0" fontId="3" fillId="47" borderId="18" xfId="73" applyFont="1" applyFill="1" applyBorder="1" applyAlignment="1" applyProtection="1">
      <alignment horizontal="center" wrapText="1"/>
      <protection/>
    </xf>
    <xf numFmtId="0" fontId="3" fillId="47" borderId="19" xfId="73" applyFont="1" applyFill="1" applyBorder="1" applyAlignment="1" applyProtection="1">
      <alignment horizontal="center" wrapText="1"/>
      <protection/>
    </xf>
    <xf numFmtId="0" fontId="3" fillId="47" borderId="20" xfId="73" applyFont="1" applyFill="1" applyBorder="1" applyAlignment="1" applyProtection="1">
      <alignment horizontal="center" wrapText="1"/>
      <protection/>
    </xf>
    <xf numFmtId="0" fontId="3" fillId="47" borderId="21" xfId="73" applyFont="1" applyFill="1" applyBorder="1" applyAlignment="1" applyProtection="1">
      <alignment horizontal="center" wrapText="1"/>
      <protection/>
    </xf>
    <xf numFmtId="0" fontId="11" fillId="47" borderId="11" xfId="73" applyFont="1" applyFill="1" applyBorder="1" applyAlignment="1" applyProtection="1">
      <alignment horizontal="center" vertical="center"/>
      <protection/>
    </xf>
    <xf numFmtId="0" fontId="11" fillId="47" borderId="12" xfId="73" applyFont="1" applyFill="1" applyBorder="1" applyAlignment="1" applyProtection="1">
      <alignment horizontal="center" vertical="center"/>
      <protection/>
    </xf>
    <xf numFmtId="0" fontId="11" fillId="47" borderId="13" xfId="73" applyFont="1" applyFill="1" applyBorder="1" applyAlignment="1" applyProtection="1">
      <alignment horizontal="center" vertical="center"/>
      <protection/>
    </xf>
    <xf numFmtId="0" fontId="3" fillId="47" borderId="11" xfId="73" applyFont="1" applyFill="1" applyBorder="1" applyAlignment="1" applyProtection="1">
      <alignment horizontal="center" vertical="center"/>
      <protection/>
    </xf>
    <xf numFmtId="0" fontId="3" fillId="47" borderId="12" xfId="73" applyFont="1" applyFill="1" applyBorder="1" applyAlignment="1" applyProtection="1">
      <alignment horizontal="center" vertical="center"/>
      <protection/>
    </xf>
    <xf numFmtId="0" fontId="3" fillId="47" borderId="13" xfId="73" applyFont="1" applyFill="1" applyBorder="1" applyAlignment="1" applyProtection="1">
      <alignment horizontal="center" vertical="center"/>
      <protection/>
    </xf>
    <xf numFmtId="0" fontId="3" fillId="47" borderId="14" xfId="73" applyFont="1" applyFill="1" applyBorder="1" applyAlignment="1" applyProtection="1">
      <alignment horizontal="center" vertical="center"/>
      <protection/>
    </xf>
    <xf numFmtId="0" fontId="3" fillId="47" borderId="15" xfId="73" applyFont="1" applyFill="1" applyBorder="1" applyAlignment="1" applyProtection="1">
      <alignment horizontal="center" vertical="center"/>
      <protection/>
    </xf>
    <xf numFmtId="0" fontId="3" fillId="47" borderId="16" xfId="73" applyFont="1" applyFill="1" applyBorder="1" applyAlignment="1" applyProtection="1">
      <alignment horizontal="center" vertical="center"/>
      <protection/>
    </xf>
    <xf numFmtId="0" fontId="3" fillId="47" borderId="19" xfId="73" applyFont="1" applyFill="1" applyBorder="1" applyAlignment="1" applyProtection="1">
      <alignment horizontal="center" vertical="center"/>
      <protection/>
    </xf>
    <xf numFmtId="0" fontId="3" fillId="47" borderId="20" xfId="73" applyFont="1" applyFill="1" applyBorder="1" applyAlignment="1" applyProtection="1">
      <alignment horizontal="center" vertical="center"/>
      <protection/>
    </xf>
    <xf numFmtId="0" fontId="3" fillId="47" borderId="21" xfId="73" applyFont="1" applyFill="1" applyBorder="1" applyAlignment="1" applyProtection="1">
      <alignment horizontal="center" vertical="center"/>
      <protection/>
    </xf>
    <xf numFmtId="0" fontId="0" fillId="33" borderId="0" xfId="0" applyFill="1" applyAlignment="1">
      <alignment horizontal="center"/>
    </xf>
    <xf numFmtId="0" fontId="0" fillId="35" borderId="10" xfId="0" applyFill="1" applyBorder="1" applyAlignment="1">
      <alignment horizontal="center" vertical="center"/>
    </xf>
    <xf numFmtId="0" fontId="0" fillId="4" borderId="10" xfId="0" applyFill="1" applyBorder="1" applyAlignment="1">
      <alignment horizontal="center"/>
    </xf>
    <xf numFmtId="0" fontId="0" fillId="48" borderId="10" xfId="0" applyFill="1" applyBorder="1" applyAlignment="1">
      <alignment horizontal="center"/>
    </xf>
    <xf numFmtId="0" fontId="0" fillId="3" borderId="10" xfId="0" applyFill="1" applyBorder="1" applyAlignment="1">
      <alignment horizontal="center"/>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2" borderId="10" xfId="0" applyFill="1" applyBorder="1" applyAlignment="1">
      <alignment horizontal="center"/>
    </xf>
    <xf numFmtId="0" fontId="0" fillId="49" borderId="10" xfId="0" applyFill="1" applyBorder="1" applyAlignment="1">
      <alignment horizontal="center" wrapText="1"/>
    </xf>
    <xf numFmtId="0" fontId="0" fillId="5" borderId="10" xfId="0" applyFill="1" applyBorder="1" applyAlignment="1">
      <alignment horizontal="center" wrapText="1"/>
    </xf>
    <xf numFmtId="0" fontId="0" fillId="10" borderId="10" xfId="0" applyFill="1" applyBorder="1" applyAlignment="1">
      <alignment horizontal="center" wrapText="1"/>
    </xf>
    <xf numFmtId="0" fontId="0" fillId="49" borderId="10" xfId="0" applyFill="1" applyBorder="1" applyAlignment="1">
      <alignment horizontal="center"/>
    </xf>
    <xf numFmtId="0" fontId="0" fillId="35" borderId="10" xfId="0" applyFill="1" applyBorder="1" applyAlignment="1">
      <alignment horizontal="center"/>
    </xf>
  </cellXfs>
  <cellStyles count="10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2" xfId="56"/>
    <cellStyle name="Millares 3" xfId="57"/>
    <cellStyle name="Millares 4" xfId="58"/>
    <cellStyle name="Millares 5" xfId="59"/>
    <cellStyle name="Millares 6" xfId="60"/>
    <cellStyle name="Millares 7" xfId="61"/>
    <cellStyle name="Millares 8" xfId="62"/>
    <cellStyle name="Millares 9" xfId="63"/>
    <cellStyle name="Currency" xfId="64"/>
    <cellStyle name="Currency [0]" xfId="65"/>
    <cellStyle name="Neutral" xfId="66"/>
    <cellStyle name="Normal 10" xfId="67"/>
    <cellStyle name="Normal 11" xfId="68"/>
    <cellStyle name="Normal 12" xfId="69"/>
    <cellStyle name="Normal 13" xfId="70"/>
    <cellStyle name="Normal 14" xfId="71"/>
    <cellStyle name="Normal 15" xfId="72"/>
    <cellStyle name="Normal 2" xfId="73"/>
    <cellStyle name="Normal 2 10" xfId="74"/>
    <cellStyle name="Normal 2 11" xfId="75"/>
    <cellStyle name="Normal 2 12" xfId="76"/>
    <cellStyle name="Normal 2 13" xfId="77"/>
    <cellStyle name="Normal 2 14" xfId="78"/>
    <cellStyle name="Normal 2 2" xfId="79"/>
    <cellStyle name="Normal 2 3" xfId="80"/>
    <cellStyle name="Normal 2 4" xfId="81"/>
    <cellStyle name="Normal 2 5" xfId="82"/>
    <cellStyle name="Normal 2 6" xfId="83"/>
    <cellStyle name="Normal 2 7" xfId="84"/>
    <cellStyle name="Normal 2 8" xfId="85"/>
    <cellStyle name="Normal 2 9" xfId="86"/>
    <cellStyle name="Normal 3" xfId="87"/>
    <cellStyle name="Normal 4" xfId="88"/>
    <cellStyle name="Normal 5" xfId="89"/>
    <cellStyle name="Normal 6" xfId="90"/>
    <cellStyle name="Normal 7" xfId="91"/>
    <cellStyle name="Normal 8" xfId="92"/>
    <cellStyle name="Normal 9" xfId="93"/>
    <cellStyle name="Notas" xfId="94"/>
    <cellStyle name="Percent" xfId="95"/>
    <cellStyle name="Porcentual 10" xfId="96"/>
    <cellStyle name="Porcentual 11" xfId="97"/>
    <cellStyle name="Porcentual 12" xfId="98"/>
    <cellStyle name="Porcentual 13" xfId="99"/>
    <cellStyle name="Porcentual 14" xfId="100"/>
    <cellStyle name="Porcentual 15" xfId="101"/>
    <cellStyle name="Porcentual 2" xfId="102"/>
    <cellStyle name="Porcentual 3" xfId="103"/>
    <cellStyle name="Porcentual 4" xfId="104"/>
    <cellStyle name="Porcentual 5" xfId="105"/>
    <cellStyle name="Porcentual 6" xfId="106"/>
    <cellStyle name="Porcentual 7" xfId="107"/>
    <cellStyle name="Porcentual 8" xfId="108"/>
    <cellStyle name="Porcentual 9" xfId="109"/>
    <cellStyle name="Salida" xfId="110"/>
    <cellStyle name="Texto de advertencia" xfId="111"/>
    <cellStyle name="Texto explicativo" xfId="112"/>
    <cellStyle name="Título" xfId="113"/>
    <cellStyle name="Título 2" xfId="114"/>
    <cellStyle name="Título 3" xfId="115"/>
    <cellStyle name="Total" xfId="116"/>
  </cellStyles>
  <dxfs count="5">
    <dxf>
      <fill>
        <patternFill>
          <bgColor rgb="FFFFFF00"/>
        </patternFill>
      </fill>
    </dxf>
    <dxf>
      <fill>
        <patternFill>
          <bgColor rgb="FF00FF00"/>
        </patternFill>
      </fill>
    </dxf>
    <dxf>
      <fill>
        <patternFill>
          <bgColor rgb="FFFF0000"/>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1828800</xdr:colOff>
      <xdr:row>0</xdr:row>
      <xdr:rowOff>28575</xdr:rowOff>
    </xdr:from>
    <xdr:to>
      <xdr:col>22</xdr:col>
      <xdr:colOff>2590800</xdr:colOff>
      <xdr:row>2</xdr:row>
      <xdr:rowOff>314325</xdr:rowOff>
    </xdr:to>
    <xdr:pic>
      <xdr:nvPicPr>
        <xdr:cNvPr id="1" name="1 Imagen"/>
        <xdr:cNvPicPr preferRelativeResize="1">
          <a:picLocks noChangeAspect="1"/>
        </xdr:cNvPicPr>
      </xdr:nvPicPr>
      <xdr:blipFill>
        <a:blip r:embed="rId1"/>
        <a:srcRect l="7722" t="34483" r="7437" b="38160"/>
        <a:stretch>
          <a:fillRect/>
        </a:stretch>
      </xdr:blipFill>
      <xdr:spPr>
        <a:xfrm>
          <a:off x="32070675" y="28575"/>
          <a:ext cx="5419725" cy="1381125"/>
        </a:xfrm>
        <a:prstGeom prst="rect">
          <a:avLst/>
        </a:prstGeom>
        <a:noFill/>
        <a:ln w="9525" cmpd="sng">
          <a:noFill/>
        </a:ln>
      </xdr:spPr>
    </xdr:pic>
    <xdr:clientData/>
  </xdr:twoCellAnchor>
  <xdr:twoCellAnchor>
    <xdr:from>
      <xdr:col>1</xdr:col>
      <xdr:colOff>571500</xdr:colOff>
      <xdr:row>0</xdr:row>
      <xdr:rowOff>76200</xdr:rowOff>
    </xdr:from>
    <xdr:to>
      <xdr:col>3</xdr:col>
      <xdr:colOff>866775</xdr:colOff>
      <xdr:row>1</xdr:row>
      <xdr:rowOff>381000</xdr:rowOff>
    </xdr:to>
    <xdr:pic>
      <xdr:nvPicPr>
        <xdr:cNvPr id="2" name="Picture 267" descr="LOGOFPS1"/>
        <xdr:cNvPicPr preferRelativeResize="1">
          <a:picLocks noChangeAspect="1"/>
        </xdr:cNvPicPr>
      </xdr:nvPicPr>
      <xdr:blipFill>
        <a:blip r:embed="rId2"/>
        <a:stretch>
          <a:fillRect/>
        </a:stretch>
      </xdr:blipFill>
      <xdr:spPr>
        <a:xfrm>
          <a:off x="990600" y="76200"/>
          <a:ext cx="28479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9"/>
  <sheetViews>
    <sheetView tabSelected="1" zoomScale="60" zoomScaleNormal="60" zoomScalePageLayoutView="0" workbookViewId="0" topLeftCell="J1">
      <pane ySplit="6" topLeftCell="A27" activePane="bottomLeft" state="frozen"/>
      <selection pane="topLeft" activeCell="A1" sqref="A1"/>
      <selection pane="bottomLeft" activeCell="V28" sqref="V28"/>
    </sheetView>
  </sheetViews>
  <sheetFormatPr defaultColWidth="11.421875" defaultRowHeight="15"/>
  <cols>
    <col min="1" max="1" width="6.28125" style="75" customWidth="1"/>
    <col min="2" max="2" width="32.140625" style="75" customWidth="1"/>
    <col min="3" max="3" width="6.140625" style="75" customWidth="1"/>
    <col min="4" max="4" width="33.57421875" style="75" customWidth="1"/>
    <col min="5" max="5" width="25.140625" style="75" customWidth="1"/>
    <col min="6" max="6" width="18.140625" style="75" customWidth="1"/>
    <col min="7" max="7" width="14.140625" style="75" customWidth="1"/>
    <col min="8" max="8" width="36.7109375" style="75" customWidth="1"/>
    <col min="9" max="9" width="39.7109375" style="75" customWidth="1"/>
    <col min="10" max="10" width="17.8515625" style="75" customWidth="1"/>
    <col min="11" max="11" width="20.421875" style="75" customWidth="1"/>
    <col min="12" max="12" width="14.140625" style="75" customWidth="1"/>
    <col min="13" max="13" width="28.8515625" style="75" customWidth="1"/>
    <col min="14" max="14" width="13.7109375" style="75" customWidth="1"/>
    <col min="15" max="15" width="18.140625" style="75" customWidth="1"/>
    <col min="16" max="16" width="23.7109375" style="75" customWidth="1"/>
    <col min="17" max="17" width="20.00390625" style="75" customWidth="1"/>
    <col min="18" max="18" width="22.00390625" style="75" customWidth="1"/>
    <col min="19" max="19" width="17.140625" style="75" customWidth="1"/>
    <col min="20" max="20" width="18.421875" style="75" customWidth="1"/>
    <col min="21" max="21" width="27.140625" style="89" customWidth="1"/>
    <col min="22" max="22" width="69.8515625" style="90" customWidth="1"/>
    <col min="23" max="23" width="53.28125" style="91" customWidth="1"/>
    <col min="24" max="24" width="14.28125" style="91" customWidth="1"/>
    <col min="25" max="25" width="11.421875" style="75" customWidth="1"/>
    <col min="26" max="26" width="11.57421875" style="75" bestFit="1" customWidth="1"/>
    <col min="27" max="16384" width="11.421875" style="75" customWidth="1"/>
  </cols>
  <sheetData>
    <row r="1" spans="1:24" ht="48.75" customHeight="1">
      <c r="A1" s="143" t="s">
        <v>194</v>
      </c>
      <c r="B1" s="144"/>
      <c r="C1" s="144"/>
      <c r="D1" s="145"/>
      <c r="E1" s="155" t="s">
        <v>71</v>
      </c>
      <c r="F1" s="156"/>
      <c r="G1" s="156"/>
      <c r="H1" s="156"/>
      <c r="I1" s="156"/>
      <c r="J1" s="156"/>
      <c r="K1" s="156"/>
      <c r="L1" s="156"/>
      <c r="M1" s="156"/>
      <c r="N1" s="156"/>
      <c r="O1" s="156"/>
      <c r="P1" s="156"/>
      <c r="Q1" s="156"/>
      <c r="R1" s="156"/>
      <c r="S1" s="156"/>
      <c r="T1" s="156"/>
      <c r="U1" s="157"/>
      <c r="V1" s="141"/>
      <c r="W1" s="141"/>
      <c r="X1" s="141"/>
    </row>
    <row r="2" spans="1:24" ht="37.5" customHeight="1">
      <c r="A2" s="146"/>
      <c r="B2" s="147"/>
      <c r="C2" s="147"/>
      <c r="D2" s="148"/>
      <c r="E2" s="158" t="s">
        <v>24</v>
      </c>
      <c r="F2" s="159"/>
      <c r="G2" s="159"/>
      <c r="H2" s="159"/>
      <c r="I2" s="159"/>
      <c r="J2" s="159"/>
      <c r="K2" s="159"/>
      <c r="L2" s="159"/>
      <c r="M2" s="159"/>
      <c r="N2" s="159"/>
      <c r="O2" s="159"/>
      <c r="P2" s="159"/>
      <c r="Q2" s="159"/>
      <c r="R2" s="159"/>
      <c r="S2" s="159"/>
      <c r="T2" s="159"/>
      <c r="U2" s="160"/>
      <c r="V2" s="141"/>
      <c r="W2" s="141"/>
      <c r="X2" s="141"/>
    </row>
    <row r="3" spans="1:24" ht="37.5" customHeight="1">
      <c r="A3" s="149"/>
      <c r="B3" s="150"/>
      <c r="C3" s="150"/>
      <c r="D3" s="151"/>
      <c r="E3" s="161"/>
      <c r="F3" s="162"/>
      <c r="G3" s="162"/>
      <c r="H3" s="162"/>
      <c r="I3" s="162"/>
      <c r="J3" s="162"/>
      <c r="K3" s="162"/>
      <c r="L3" s="162"/>
      <c r="M3" s="162"/>
      <c r="N3" s="162"/>
      <c r="O3" s="162"/>
      <c r="P3" s="162"/>
      <c r="Q3" s="162"/>
      <c r="R3" s="162"/>
      <c r="S3" s="162"/>
      <c r="T3" s="162"/>
      <c r="U3" s="163"/>
      <c r="V3" s="141"/>
      <c r="W3" s="141"/>
      <c r="X3" s="141"/>
    </row>
    <row r="4" spans="1:24" ht="30" customHeight="1">
      <c r="A4" s="152" t="s">
        <v>69</v>
      </c>
      <c r="B4" s="153"/>
      <c r="C4" s="153"/>
      <c r="D4" s="154"/>
      <c r="E4" s="152" t="s">
        <v>26</v>
      </c>
      <c r="F4" s="153"/>
      <c r="G4" s="153"/>
      <c r="H4" s="154"/>
      <c r="I4" s="152" t="s">
        <v>70</v>
      </c>
      <c r="J4" s="153"/>
      <c r="K4" s="153"/>
      <c r="L4" s="153"/>
      <c r="M4" s="153"/>
      <c r="N4" s="153"/>
      <c r="O4" s="153"/>
      <c r="P4" s="153"/>
      <c r="Q4" s="153"/>
      <c r="R4" s="153"/>
      <c r="S4" s="153"/>
      <c r="T4" s="153"/>
      <c r="U4" s="154"/>
      <c r="V4" s="142" t="s">
        <v>25</v>
      </c>
      <c r="W4" s="142"/>
      <c r="X4" s="142"/>
    </row>
    <row r="5" spans="1:24" ht="23.25" customHeight="1">
      <c r="A5" s="137" t="s">
        <v>0</v>
      </c>
      <c r="B5" s="137"/>
      <c r="C5" s="137"/>
      <c r="D5" s="137"/>
      <c r="E5" s="137" t="s">
        <v>1</v>
      </c>
      <c r="F5" s="137"/>
      <c r="G5" s="137"/>
      <c r="H5" s="137"/>
      <c r="I5" s="137"/>
      <c r="J5" s="137"/>
      <c r="K5" s="137"/>
      <c r="L5" s="137"/>
      <c r="M5" s="137" t="s">
        <v>2</v>
      </c>
      <c r="N5" s="137"/>
      <c r="O5" s="137"/>
      <c r="P5" s="137"/>
      <c r="Q5" s="138" t="s">
        <v>3</v>
      </c>
      <c r="R5" s="139"/>
      <c r="S5" s="139"/>
      <c r="T5" s="139"/>
      <c r="U5" s="139"/>
      <c r="V5" s="139"/>
      <c r="W5" s="139"/>
      <c r="X5" s="140"/>
    </row>
    <row r="6" spans="1:24" ht="141.75" customHeight="1">
      <c r="A6" s="134" t="s">
        <v>4</v>
      </c>
      <c r="B6" s="134" t="s">
        <v>21</v>
      </c>
      <c r="C6" s="134" t="s">
        <v>4</v>
      </c>
      <c r="D6" s="134" t="s">
        <v>22</v>
      </c>
      <c r="E6" s="134" t="s">
        <v>23</v>
      </c>
      <c r="F6" s="134" t="s">
        <v>5</v>
      </c>
      <c r="G6" s="134" t="s">
        <v>6</v>
      </c>
      <c r="H6" s="134" t="s">
        <v>7</v>
      </c>
      <c r="I6" s="134" t="s">
        <v>8</v>
      </c>
      <c r="J6" s="134" t="s">
        <v>9</v>
      </c>
      <c r="K6" s="134" t="s">
        <v>10</v>
      </c>
      <c r="L6" s="134" t="s">
        <v>11</v>
      </c>
      <c r="M6" s="10" t="s">
        <v>12</v>
      </c>
      <c r="N6" s="11" t="s">
        <v>13</v>
      </c>
      <c r="O6" s="9" t="s">
        <v>14</v>
      </c>
      <c r="P6" s="12" t="s">
        <v>15</v>
      </c>
      <c r="Q6" s="77" t="s">
        <v>16</v>
      </c>
      <c r="R6" s="77" t="s">
        <v>17</v>
      </c>
      <c r="S6" s="78" t="s">
        <v>18</v>
      </c>
      <c r="T6" s="78" t="s">
        <v>126</v>
      </c>
      <c r="U6" s="134" t="s">
        <v>19</v>
      </c>
      <c r="V6" s="76" t="s">
        <v>20</v>
      </c>
      <c r="W6" s="79" t="s">
        <v>99</v>
      </c>
      <c r="X6" s="79" t="s">
        <v>100</v>
      </c>
    </row>
    <row r="7" spans="1:24" ht="165.75" customHeight="1">
      <c r="A7" s="16">
        <v>6</v>
      </c>
      <c r="B7" s="19" t="s">
        <v>127</v>
      </c>
      <c r="C7" s="16">
        <v>6.2</v>
      </c>
      <c r="D7" s="19" t="s">
        <v>141</v>
      </c>
      <c r="E7" s="17" t="s">
        <v>31</v>
      </c>
      <c r="F7" s="16" t="s">
        <v>33</v>
      </c>
      <c r="G7" s="16" t="s">
        <v>34</v>
      </c>
      <c r="H7" s="18" t="s">
        <v>74</v>
      </c>
      <c r="I7" s="17" t="s">
        <v>183</v>
      </c>
      <c r="J7" s="16" t="s">
        <v>123</v>
      </c>
      <c r="K7" s="16" t="s">
        <v>124</v>
      </c>
      <c r="L7" s="20">
        <v>0.9</v>
      </c>
      <c r="M7" s="21" t="s">
        <v>203</v>
      </c>
      <c r="N7" s="21" t="s">
        <v>204</v>
      </c>
      <c r="O7" s="21" t="s">
        <v>205</v>
      </c>
      <c r="P7" s="21" t="s">
        <v>206</v>
      </c>
      <c r="Q7" s="92">
        <v>16</v>
      </c>
      <c r="R7" s="92">
        <v>18</v>
      </c>
      <c r="S7" s="20">
        <f>Q7/R7</f>
        <v>0.8888888888888888</v>
      </c>
      <c r="T7" s="20">
        <f>S7/L7</f>
        <v>0.9876543209876543</v>
      </c>
      <c r="U7" s="127" t="str">
        <f>IF(S7&gt;=85%,$P$6,IF(S7&gt;=60%,$O$6,IF(S7&gt;=40%,$N$6,IF(S7&lt;40%,$M$6,"ojo"))))</f>
        <v>SATISFACTORIO</v>
      </c>
      <c r="V7" s="111" t="s">
        <v>250</v>
      </c>
      <c r="W7" s="136" t="s">
        <v>269</v>
      </c>
      <c r="X7" s="136" t="s">
        <v>270</v>
      </c>
    </row>
    <row r="8" spans="1:24" ht="141.75" customHeight="1">
      <c r="A8" s="16">
        <v>3</v>
      </c>
      <c r="B8" s="19" t="s">
        <v>128</v>
      </c>
      <c r="C8" s="16">
        <v>3.8</v>
      </c>
      <c r="D8" s="19" t="s">
        <v>148</v>
      </c>
      <c r="E8" s="17" t="s">
        <v>31</v>
      </c>
      <c r="F8" s="16" t="s">
        <v>32</v>
      </c>
      <c r="G8" s="16" t="s">
        <v>165</v>
      </c>
      <c r="H8" s="18" t="s">
        <v>164</v>
      </c>
      <c r="I8" s="17" t="s">
        <v>166</v>
      </c>
      <c r="J8" s="16" t="s">
        <v>123</v>
      </c>
      <c r="K8" s="16" t="s">
        <v>124</v>
      </c>
      <c r="L8" s="20">
        <v>1</v>
      </c>
      <c r="M8" s="21" t="s">
        <v>27</v>
      </c>
      <c r="N8" s="21" t="s">
        <v>28</v>
      </c>
      <c r="O8" s="21" t="s">
        <v>29</v>
      </c>
      <c r="P8" s="21" t="s">
        <v>30</v>
      </c>
      <c r="Q8" s="92" t="s">
        <v>245</v>
      </c>
      <c r="R8" s="92" t="s">
        <v>245</v>
      </c>
      <c r="S8" s="20" t="e">
        <f>Q8/R8</f>
        <v>#VALUE!</v>
      </c>
      <c r="T8" s="20" t="e">
        <f aca="true" t="shared" si="0" ref="T8:T14">(S8/L8)</f>
        <v>#VALUE!</v>
      </c>
      <c r="U8" s="127" t="e">
        <f>IF(S8&gt;=95%,$P$6,IF(S8&gt;=70%,$O$6,IF(S8&gt;=50%,$N$6,IF(S8&lt;50%,$M$6,"ojo"))))</f>
        <v>#VALUE!</v>
      </c>
      <c r="V8" s="111" t="s">
        <v>261</v>
      </c>
      <c r="W8" s="92" t="s">
        <v>271</v>
      </c>
      <c r="X8" s="136" t="s">
        <v>270</v>
      </c>
    </row>
    <row r="9" spans="1:24" ht="141.75" customHeight="1">
      <c r="A9" s="16">
        <v>5</v>
      </c>
      <c r="B9" s="19" t="s">
        <v>199</v>
      </c>
      <c r="C9" s="16">
        <v>5.2</v>
      </c>
      <c r="D9" s="19" t="s">
        <v>135</v>
      </c>
      <c r="E9" s="17" t="s">
        <v>31</v>
      </c>
      <c r="F9" s="16" t="s">
        <v>38</v>
      </c>
      <c r="G9" s="16" t="s">
        <v>197</v>
      </c>
      <c r="H9" s="18" t="s">
        <v>196</v>
      </c>
      <c r="I9" s="17" t="s">
        <v>198</v>
      </c>
      <c r="J9" s="16">
        <v>2</v>
      </c>
      <c r="K9" s="16" t="s">
        <v>124</v>
      </c>
      <c r="L9" s="20">
        <v>1</v>
      </c>
      <c r="M9" s="21" t="s">
        <v>27</v>
      </c>
      <c r="N9" s="21" t="s">
        <v>28</v>
      </c>
      <c r="O9" s="21" t="s">
        <v>29</v>
      </c>
      <c r="P9" s="21" t="s">
        <v>30</v>
      </c>
      <c r="Q9" s="92" t="s">
        <v>245</v>
      </c>
      <c r="R9" s="92" t="s">
        <v>245</v>
      </c>
      <c r="S9" s="20" t="e">
        <f>Q9/R9</f>
        <v>#VALUE!</v>
      </c>
      <c r="T9" s="20" t="e">
        <f t="shared" si="0"/>
        <v>#VALUE!</v>
      </c>
      <c r="U9" s="127" t="e">
        <f>IF(S9&gt;=95%,$P$6,IF(S9&gt;=70%,$O$6,IF(S9&gt;=50%,$N$6,IF(S9&lt;50%,$M$6,"ojo"))))</f>
        <v>#VALUE!</v>
      </c>
      <c r="V9" s="111" t="s">
        <v>261</v>
      </c>
      <c r="W9" s="92" t="s">
        <v>272</v>
      </c>
      <c r="X9" s="136" t="s">
        <v>270</v>
      </c>
    </row>
    <row r="10" spans="1:24" ht="135" customHeight="1">
      <c r="A10" s="22">
        <v>4</v>
      </c>
      <c r="B10" s="24" t="s">
        <v>156</v>
      </c>
      <c r="C10" s="22">
        <v>4.4</v>
      </c>
      <c r="D10" s="24" t="s">
        <v>221</v>
      </c>
      <c r="E10" s="22" t="s">
        <v>101</v>
      </c>
      <c r="F10" s="23" t="s">
        <v>33</v>
      </c>
      <c r="G10" s="23" t="s">
        <v>142</v>
      </c>
      <c r="H10" s="25" t="s">
        <v>223</v>
      </c>
      <c r="I10" s="22" t="s">
        <v>225</v>
      </c>
      <c r="J10" s="23" t="s">
        <v>123</v>
      </c>
      <c r="K10" s="23" t="s">
        <v>125</v>
      </c>
      <c r="L10" s="133">
        <v>0.8</v>
      </c>
      <c r="M10" s="23" t="s">
        <v>227</v>
      </c>
      <c r="N10" s="22" t="s">
        <v>228</v>
      </c>
      <c r="O10" s="23" t="s">
        <v>229</v>
      </c>
      <c r="P10" s="22" t="s">
        <v>230</v>
      </c>
      <c r="Q10" s="93">
        <v>500</v>
      </c>
      <c r="R10" s="94">
        <v>1148</v>
      </c>
      <c r="S10" s="128">
        <f>Q10/R10</f>
        <v>0.4355400696864111</v>
      </c>
      <c r="T10" s="128">
        <f t="shared" si="0"/>
        <v>0.5444250871080138</v>
      </c>
      <c r="U10" s="127" t="str">
        <f>IF(S10&gt;=75%,$P$6,IF(S10&gt;=50%,$O$6,IF(S10&gt;=30%,$N$6,IF(S10&lt;30%,$M$6,"ojo"))))</f>
        <v>MINIMO</v>
      </c>
      <c r="V10" s="112" t="s">
        <v>267</v>
      </c>
      <c r="W10" s="95" t="s">
        <v>273</v>
      </c>
      <c r="X10" s="95" t="s">
        <v>270</v>
      </c>
    </row>
    <row r="11" spans="1:24" ht="134.25" customHeight="1">
      <c r="A11" s="22">
        <v>4</v>
      </c>
      <c r="B11" s="24" t="s">
        <v>156</v>
      </c>
      <c r="C11" s="22">
        <v>4.4</v>
      </c>
      <c r="D11" s="24" t="s">
        <v>221</v>
      </c>
      <c r="E11" s="22" t="s">
        <v>101</v>
      </c>
      <c r="F11" s="23" t="s">
        <v>33</v>
      </c>
      <c r="G11" s="23" t="s">
        <v>222</v>
      </c>
      <c r="H11" s="25" t="s">
        <v>224</v>
      </c>
      <c r="I11" s="22" t="s">
        <v>226</v>
      </c>
      <c r="J11" s="23" t="s">
        <v>123</v>
      </c>
      <c r="K11" s="23" t="s">
        <v>125</v>
      </c>
      <c r="L11" s="133">
        <v>0.8</v>
      </c>
      <c r="M11" s="23" t="s">
        <v>227</v>
      </c>
      <c r="N11" s="22" t="s">
        <v>228</v>
      </c>
      <c r="O11" s="23" t="s">
        <v>229</v>
      </c>
      <c r="P11" s="22" t="s">
        <v>230</v>
      </c>
      <c r="Q11" s="93">
        <v>61</v>
      </c>
      <c r="R11" s="94">
        <v>108</v>
      </c>
      <c r="S11" s="128">
        <f>Q11/R11</f>
        <v>0.5648148148148148</v>
      </c>
      <c r="T11" s="128">
        <f t="shared" si="0"/>
        <v>0.7060185185185184</v>
      </c>
      <c r="U11" s="127" t="str">
        <f>IF(S11&gt;=75%,$P$6,IF(S11&gt;=50%,$O$6,IF(S11&gt;=30%,$N$6,IF(S11&lt;30%,$M$6,"ojo"))))</f>
        <v>ACEPTABLE</v>
      </c>
      <c r="V11" s="112" t="s">
        <v>262</v>
      </c>
      <c r="W11" s="95" t="s">
        <v>274</v>
      </c>
      <c r="X11" s="95" t="s">
        <v>270</v>
      </c>
    </row>
    <row r="12" spans="1:24" ht="112.5" customHeight="1">
      <c r="A12" s="26">
        <v>2</v>
      </c>
      <c r="B12" s="28" t="s">
        <v>143</v>
      </c>
      <c r="C12" s="26">
        <v>2.1</v>
      </c>
      <c r="D12" s="28" t="s">
        <v>144</v>
      </c>
      <c r="E12" s="27" t="s">
        <v>37</v>
      </c>
      <c r="F12" s="29" t="s">
        <v>32</v>
      </c>
      <c r="G12" s="29" t="s">
        <v>39</v>
      </c>
      <c r="H12" s="30" t="s">
        <v>129</v>
      </c>
      <c r="I12" s="27" t="s">
        <v>163</v>
      </c>
      <c r="J12" s="27" t="s">
        <v>123</v>
      </c>
      <c r="K12" s="26" t="s">
        <v>125</v>
      </c>
      <c r="L12" s="29" t="s">
        <v>35</v>
      </c>
      <c r="M12" s="26" t="s">
        <v>209</v>
      </c>
      <c r="N12" s="26" t="s">
        <v>208</v>
      </c>
      <c r="O12" s="26" t="s">
        <v>207</v>
      </c>
      <c r="P12" s="26" t="s">
        <v>195</v>
      </c>
      <c r="Q12" s="96">
        <v>28</v>
      </c>
      <c r="R12" s="96">
        <v>28</v>
      </c>
      <c r="S12" s="129">
        <f aca="true" t="shared" si="1" ref="S12:S18">Q12/R12</f>
        <v>1</v>
      </c>
      <c r="T12" s="129">
        <f t="shared" si="0"/>
        <v>1.0526315789473684</v>
      </c>
      <c r="U12" s="127" t="str">
        <f>IF(S12&gt;=90%,$P$6,IF(S12&gt;=65%,$O$6,IF(S12&gt;=45%,$N$6,IF(S12&lt;45%,$M$6,"ojo"))))</f>
        <v>SATISFACTORIO</v>
      </c>
      <c r="V12" s="113" t="s">
        <v>240</v>
      </c>
      <c r="W12" s="96" t="s">
        <v>275</v>
      </c>
      <c r="X12" s="96" t="s">
        <v>270</v>
      </c>
    </row>
    <row r="13" spans="1:24" ht="137.25" customHeight="1">
      <c r="A13" s="31">
        <v>1</v>
      </c>
      <c r="B13" s="35" t="s">
        <v>145</v>
      </c>
      <c r="C13" s="36">
        <v>1.2</v>
      </c>
      <c r="D13" s="35" t="s">
        <v>130</v>
      </c>
      <c r="E13" s="34" t="s">
        <v>40</v>
      </c>
      <c r="F13" s="31" t="s">
        <v>32</v>
      </c>
      <c r="G13" s="31" t="s">
        <v>41</v>
      </c>
      <c r="H13" s="33" t="s">
        <v>72</v>
      </c>
      <c r="I13" s="31" t="s">
        <v>184</v>
      </c>
      <c r="J13" s="32" t="s">
        <v>123</v>
      </c>
      <c r="K13" s="31" t="s">
        <v>125</v>
      </c>
      <c r="L13" s="37">
        <v>0.95</v>
      </c>
      <c r="M13" s="31" t="s">
        <v>209</v>
      </c>
      <c r="N13" s="31" t="s">
        <v>208</v>
      </c>
      <c r="O13" s="31" t="s">
        <v>207</v>
      </c>
      <c r="P13" s="31" t="s">
        <v>195</v>
      </c>
      <c r="Q13" s="97">
        <v>7578</v>
      </c>
      <c r="R13" s="97">
        <v>7578</v>
      </c>
      <c r="S13" s="37">
        <f t="shared" si="1"/>
        <v>1</v>
      </c>
      <c r="T13" s="32">
        <f t="shared" si="0"/>
        <v>1.0526315789473684</v>
      </c>
      <c r="U13" s="127" t="str">
        <f>IF(S13&gt;=90%,$P$6,IF(S13&gt;=65%,$O$6,IF(S13&gt;=45%,$N$6,IF(S13&lt;45%,$M$6,"ojo"))))</f>
        <v>SATISFACTORIO</v>
      </c>
      <c r="V13" s="114" t="s">
        <v>239</v>
      </c>
      <c r="W13" s="99" t="s">
        <v>276</v>
      </c>
      <c r="X13" s="98" t="s">
        <v>270</v>
      </c>
    </row>
    <row r="14" spans="1:24" ht="119.25" customHeight="1">
      <c r="A14" s="38">
        <v>5</v>
      </c>
      <c r="B14" s="42" t="s">
        <v>132</v>
      </c>
      <c r="C14" s="39">
        <v>5.3</v>
      </c>
      <c r="D14" s="41" t="s">
        <v>131</v>
      </c>
      <c r="E14" s="39" t="s">
        <v>42</v>
      </c>
      <c r="F14" s="38" t="s">
        <v>32</v>
      </c>
      <c r="G14" s="39" t="s">
        <v>43</v>
      </c>
      <c r="H14" s="40" t="s">
        <v>44</v>
      </c>
      <c r="I14" s="39" t="s">
        <v>172</v>
      </c>
      <c r="J14" s="39" t="s">
        <v>123</v>
      </c>
      <c r="K14" s="39" t="s">
        <v>124</v>
      </c>
      <c r="L14" s="43">
        <v>0.95</v>
      </c>
      <c r="M14" s="80" t="s">
        <v>209</v>
      </c>
      <c r="N14" s="81" t="s">
        <v>208</v>
      </c>
      <c r="O14" s="82" t="s">
        <v>207</v>
      </c>
      <c r="P14" s="83" t="s">
        <v>195</v>
      </c>
      <c r="Q14" s="100" t="s">
        <v>302</v>
      </c>
      <c r="R14" s="100" t="s">
        <v>302</v>
      </c>
      <c r="S14" s="43">
        <v>0.5</v>
      </c>
      <c r="T14" s="43">
        <f t="shared" si="0"/>
        <v>0.5263157894736842</v>
      </c>
      <c r="U14" s="127" t="str">
        <f>IF(S14&gt;=95%,$P$6,IF(S14&gt;=70%,$O$6,IF(S14&gt;=50%,$N$6,IF(S14&lt;50%,$M$6,"ojo"))))</f>
        <v>MINIMO</v>
      </c>
      <c r="V14" s="122" t="s">
        <v>244</v>
      </c>
      <c r="W14" s="100" t="s">
        <v>277</v>
      </c>
      <c r="X14" s="101" t="s">
        <v>270</v>
      </c>
    </row>
    <row r="15" spans="1:24" ht="270.75" customHeight="1">
      <c r="A15" s="44">
        <v>5</v>
      </c>
      <c r="B15" s="46" t="s">
        <v>132</v>
      </c>
      <c r="C15" s="44">
        <v>5.5</v>
      </c>
      <c r="D15" s="46" t="s">
        <v>146</v>
      </c>
      <c r="E15" s="44" t="s">
        <v>45</v>
      </c>
      <c r="F15" s="45" t="s">
        <v>38</v>
      </c>
      <c r="G15" s="44" t="s">
        <v>46</v>
      </c>
      <c r="H15" s="48" t="s">
        <v>107</v>
      </c>
      <c r="I15" s="44" t="s">
        <v>185</v>
      </c>
      <c r="J15" s="44" t="s">
        <v>123</v>
      </c>
      <c r="K15" s="44" t="s">
        <v>124</v>
      </c>
      <c r="L15" s="47">
        <v>1</v>
      </c>
      <c r="M15" s="84" t="s">
        <v>27</v>
      </c>
      <c r="N15" s="85" t="s">
        <v>28</v>
      </c>
      <c r="O15" s="86" t="s">
        <v>29</v>
      </c>
      <c r="P15" s="87" t="s">
        <v>30</v>
      </c>
      <c r="Q15" s="102">
        <v>6</v>
      </c>
      <c r="R15" s="102">
        <v>6</v>
      </c>
      <c r="S15" s="47">
        <f t="shared" si="1"/>
        <v>1</v>
      </c>
      <c r="T15" s="47">
        <f>S15/L15</f>
        <v>1</v>
      </c>
      <c r="U15" s="127" t="str">
        <f aca="true" t="shared" si="2" ref="U15:U27">IF(S15&gt;=95%,$P$6,IF(S15&gt;=70%,$O$6,IF(S15&gt;=50%,$N$6,IF(S15&lt;50%,$M$6,"ojo"))))</f>
        <v>SATISFACTORIO</v>
      </c>
      <c r="V15" s="123" t="s">
        <v>246</v>
      </c>
      <c r="W15" s="102" t="s">
        <v>278</v>
      </c>
      <c r="X15" s="102" t="s">
        <v>270</v>
      </c>
    </row>
    <row r="16" spans="1:24" ht="123.75" customHeight="1">
      <c r="A16" s="44">
        <v>3</v>
      </c>
      <c r="B16" s="46" t="s">
        <v>128</v>
      </c>
      <c r="C16" s="44">
        <v>3.7</v>
      </c>
      <c r="D16" s="46" t="s">
        <v>133</v>
      </c>
      <c r="E16" s="44" t="s">
        <v>45</v>
      </c>
      <c r="F16" s="45" t="s">
        <v>105</v>
      </c>
      <c r="G16" s="44" t="s">
        <v>47</v>
      </c>
      <c r="H16" s="48" t="s">
        <v>104</v>
      </c>
      <c r="I16" s="44" t="s">
        <v>186</v>
      </c>
      <c r="J16" s="44" t="s">
        <v>123</v>
      </c>
      <c r="K16" s="44" t="s">
        <v>125</v>
      </c>
      <c r="L16" s="47">
        <v>1</v>
      </c>
      <c r="M16" s="84" t="s">
        <v>27</v>
      </c>
      <c r="N16" s="85" t="s">
        <v>28</v>
      </c>
      <c r="O16" s="86" t="s">
        <v>29</v>
      </c>
      <c r="P16" s="87" t="s">
        <v>30</v>
      </c>
      <c r="Q16" s="102">
        <v>42</v>
      </c>
      <c r="R16" s="102">
        <v>42</v>
      </c>
      <c r="S16" s="47">
        <f t="shared" si="1"/>
        <v>1</v>
      </c>
      <c r="T16" s="47">
        <f aca="true" t="shared" si="3" ref="T16:T27">(S16/L16)</f>
        <v>1</v>
      </c>
      <c r="U16" s="127" t="str">
        <f t="shared" si="2"/>
        <v>SATISFACTORIO</v>
      </c>
      <c r="V16" s="123" t="s">
        <v>247</v>
      </c>
      <c r="W16" s="102" t="s">
        <v>279</v>
      </c>
      <c r="X16" s="102" t="s">
        <v>270</v>
      </c>
    </row>
    <row r="17" spans="1:24" ht="117.75" customHeight="1">
      <c r="A17" s="44">
        <v>3</v>
      </c>
      <c r="B17" s="46" t="s">
        <v>128</v>
      </c>
      <c r="C17" s="44">
        <v>3.11</v>
      </c>
      <c r="D17" s="46" t="s">
        <v>147</v>
      </c>
      <c r="E17" s="44" t="s">
        <v>45</v>
      </c>
      <c r="F17" s="45" t="s">
        <v>32</v>
      </c>
      <c r="G17" s="44" t="s">
        <v>48</v>
      </c>
      <c r="H17" s="48" t="s">
        <v>106</v>
      </c>
      <c r="I17" s="44" t="s">
        <v>187</v>
      </c>
      <c r="J17" s="44" t="s">
        <v>123</v>
      </c>
      <c r="K17" s="44" t="s">
        <v>125</v>
      </c>
      <c r="L17" s="47">
        <v>1</v>
      </c>
      <c r="M17" s="84" t="s">
        <v>27</v>
      </c>
      <c r="N17" s="85" t="s">
        <v>28</v>
      </c>
      <c r="O17" s="86" t="s">
        <v>29</v>
      </c>
      <c r="P17" s="87" t="s">
        <v>30</v>
      </c>
      <c r="Q17" s="102">
        <v>207</v>
      </c>
      <c r="R17" s="102">
        <v>207</v>
      </c>
      <c r="S17" s="47">
        <f t="shared" si="1"/>
        <v>1</v>
      </c>
      <c r="T17" s="47">
        <f t="shared" si="3"/>
        <v>1</v>
      </c>
      <c r="U17" s="127" t="str">
        <f t="shared" si="2"/>
        <v>SATISFACTORIO</v>
      </c>
      <c r="V17" s="123" t="s">
        <v>248</v>
      </c>
      <c r="W17" s="102" t="s">
        <v>280</v>
      </c>
      <c r="X17" s="102" t="s">
        <v>270</v>
      </c>
    </row>
    <row r="18" spans="1:24" ht="123.75" customHeight="1">
      <c r="A18" s="44">
        <v>3</v>
      </c>
      <c r="B18" s="46" t="s">
        <v>128</v>
      </c>
      <c r="C18" s="44">
        <v>3.8</v>
      </c>
      <c r="D18" s="46" t="s">
        <v>149</v>
      </c>
      <c r="E18" s="44" t="s">
        <v>45</v>
      </c>
      <c r="F18" s="45" t="s">
        <v>105</v>
      </c>
      <c r="G18" s="44" t="s">
        <v>111</v>
      </c>
      <c r="H18" s="48" t="s">
        <v>118</v>
      </c>
      <c r="I18" s="44" t="s">
        <v>188</v>
      </c>
      <c r="J18" s="44" t="s">
        <v>123</v>
      </c>
      <c r="K18" s="44" t="s">
        <v>125</v>
      </c>
      <c r="L18" s="47">
        <v>1</v>
      </c>
      <c r="M18" s="84" t="s">
        <v>27</v>
      </c>
      <c r="N18" s="85" t="s">
        <v>28</v>
      </c>
      <c r="O18" s="86" t="s">
        <v>29</v>
      </c>
      <c r="P18" s="87" t="s">
        <v>30</v>
      </c>
      <c r="Q18" s="102">
        <v>78091</v>
      </c>
      <c r="R18" s="102">
        <v>78091</v>
      </c>
      <c r="S18" s="47">
        <f t="shared" si="1"/>
        <v>1</v>
      </c>
      <c r="T18" s="47">
        <f t="shared" si="3"/>
        <v>1</v>
      </c>
      <c r="U18" s="127" t="str">
        <f t="shared" si="2"/>
        <v>SATISFACTORIO</v>
      </c>
      <c r="V18" s="123" t="s">
        <v>249</v>
      </c>
      <c r="W18" s="102" t="s">
        <v>281</v>
      </c>
      <c r="X18" s="102" t="s">
        <v>270</v>
      </c>
    </row>
    <row r="19" spans="1:24" ht="168" customHeight="1">
      <c r="A19" s="49">
        <v>3</v>
      </c>
      <c r="B19" s="124" t="s">
        <v>173</v>
      </c>
      <c r="C19" s="50" t="s">
        <v>174</v>
      </c>
      <c r="D19" s="124" t="s">
        <v>175</v>
      </c>
      <c r="E19" s="49" t="s">
        <v>49</v>
      </c>
      <c r="F19" s="49" t="s">
        <v>33</v>
      </c>
      <c r="G19" s="50" t="s">
        <v>155</v>
      </c>
      <c r="H19" s="125" t="s">
        <v>176</v>
      </c>
      <c r="I19" s="49" t="s">
        <v>189</v>
      </c>
      <c r="J19" s="49" t="s">
        <v>123</v>
      </c>
      <c r="K19" s="50" t="s">
        <v>125</v>
      </c>
      <c r="L19" s="126">
        <v>0.91</v>
      </c>
      <c r="M19" s="49" t="s">
        <v>203</v>
      </c>
      <c r="N19" s="49" t="s">
        <v>204</v>
      </c>
      <c r="O19" s="50" t="s">
        <v>205</v>
      </c>
      <c r="P19" s="49" t="s">
        <v>206</v>
      </c>
      <c r="Q19" s="103">
        <v>13</v>
      </c>
      <c r="R19" s="103">
        <v>14</v>
      </c>
      <c r="S19" s="130">
        <f aca="true" t="shared" si="4" ref="S19:S39">Q19/R19</f>
        <v>0.9285714285714286</v>
      </c>
      <c r="T19" s="130">
        <f t="shared" si="3"/>
        <v>1.0204081632653061</v>
      </c>
      <c r="U19" s="127" t="str">
        <f>IF(S19&gt;=85%,$P$6,IF(S19&gt;=60%,$O$6,IF(S19&gt;=40%,$N$6,IF(S19&lt;40%,$M$6,"ojo"))))</f>
        <v>SATISFACTORIO</v>
      </c>
      <c r="V19" s="115" t="s">
        <v>252</v>
      </c>
      <c r="W19" s="103" t="s">
        <v>282</v>
      </c>
      <c r="X19" s="103" t="s">
        <v>270</v>
      </c>
    </row>
    <row r="20" spans="1:24" ht="117.75" customHeight="1">
      <c r="A20" s="49">
        <v>3</v>
      </c>
      <c r="B20" s="124" t="s">
        <v>173</v>
      </c>
      <c r="C20" s="50" t="s">
        <v>174</v>
      </c>
      <c r="D20" s="124" t="s">
        <v>133</v>
      </c>
      <c r="E20" s="49" t="s">
        <v>49</v>
      </c>
      <c r="F20" s="49" t="s">
        <v>38</v>
      </c>
      <c r="G20" s="50" t="s">
        <v>177</v>
      </c>
      <c r="H20" s="125" t="s">
        <v>178</v>
      </c>
      <c r="I20" s="49" t="s">
        <v>210</v>
      </c>
      <c r="J20" s="49" t="s">
        <v>134</v>
      </c>
      <c r="K20" s="50" t="s">
        <v>125</v>
      </c>
      <c r="L20" s="126">
        <v>0.9</v>
      </c>
      <c r="M20" s="49" t="s">
        <v>203</v>
      </c>
      <c r="N20" s="49" t="s">
        <v>204</v>
      </c>
      <c r="O20" s="50" t="s">
        <v>205</v>
      </c>
      <c r="P20" s="49" t="s">
        <v>206</v>
      </c>
      <c r="Q20" s="103">
        <v>1</v>
      </c>
      <c r="R20" s="103">
        <v>1</v>
      </c>
      <c r="S20" s="130">
        <f t="shared" si="4"/>
        <v>1</v>
      </c>
      <c r="T20" s="130">
        <f t="shared" si="3"/>
        <v>1.1111111111111112</v>
      </c>
      <c r="U20" s="127" t="str">
        <f>IF(S20&gt;=85%,$P$6,IF(S20&gt;=60%,$O$6,IF(S20&gt;=40%,$N$6,IF(S20&lt;40%,$M$6,"ojo"))))</f>
        <v>SATISFACTORIO</v>
      </c>
      <c r="V20" s="115" t="s">
        <v>253</v>
      </c>
      <c r="W20" s="103" t="s">
        <v>283</v>
      </c>
      <c r="X20" s="103" t="s">
        <v>270</v>
      </c>
    </row>
    <row r="21" spans="1:24" ht="137.25" customHeight="1">
      <c r="A21" s="49">
        <v>3</v>
      </c>
      <c r="B21" s="124" t="s">
        <v>128</v>
      </c>
      <c r="C21" s="50" t="s">
        <v>179</v>
      </c>
      <c r="D21" s="124" t="s">
        <v>133</v>
      </c>
      <c r="E21" s="49" t="s">
        <v>49</v>
      </c>
      <c r="F21" s="49" t="s">
        <v>38</v>
      </c>
      <c r="G21" s="50" t="s">
        <v>180</v>
      </c>
      <c r="H21" s="125" t="s">
        <v>181</v>
      </c>
      <c r="I21" s="49" t="s">
        <v>182</v>
      </c>
      <c r="J21" s="49" t="s">
        <v>123</v>
      </c>
      <c r="K21" s="50" t="s">
        <v>124</v>
      </c>
      <c r="L21" s="126">
        <v>1</v>
      </c>
      <c r="M21" s="49" t="s">
        <v>27</v>
      </c>
      <c r="N21" s="49" t="s">
        <v>28</v>
      </c>
      <c r="O21" s="50" t="s">
        <v>29</v>
      </c>
      <c r="P21" s="49" t="s">
        <v>30</v>
      </c>
      <c r="Q21" s="103" t="s">
        <v>245</v>
      </c>
      <c r="R21" s="103" t="s">
        <v>245</v>
      </c>
      <c r="S21" s="130" t="e">
        <f t="shared" si="4"/>
        <v>#VALUE!</v>
      </c>
      <c r="T21" s="130" t="e">
        <f t="shared" si="3"/>
        <v>#VALUE!</v>
      </c>
      <c r="U21" s="127" t="e">
        <f t="shared" si="2"/>
        <v>#VALUE!</v>
      </c>
      <c r="V21" s="115" t="s">
        <v>251</v>
      </c>
      <c r="W21" s="103" t="s">
        <v>284</v>
      </c>
      <c r="X21" s="103" t="s">
        <v>270</v>
      </c>
    </row>
    <row r="22" spans="1:24" ht="106.5" customHeight="1">
      <c r="A22" s="51">
        <v>5</v>
      </c>
      <c r="B22" s="52" t="s">
        <v>150</v>
      </c>
      <c r="C22" s="51">
        <v>5.2</v>
      </c>
      <c r="D22" s="52" t="s">
        <v>135</v>
      </c>
      <c r="E22" s="51" t="s">
        <v>113</v>
      </c>
      <c r="F22" s="51" t="s">
        <v>32</v>
      </c>
      <c r="G22" s="51" t="s">
        <v>50</v>
      </c>
      <c r="H22" s="54" t="s">
        <v>67</v>
      </c>
      <c r="I22" s="51" t="s">
        <v>136</v>
      </c>
      <c r="J22" s="51" t="s">
        <v>123</v>
      </c>
      <c r="K22" s="51" t="s">
        <v>124</v>
      </c>
      <c r="L22" s="53">
        <v>0.95</v>
      </c>
      <c r="M22" s="51" t="s">
        <v>209</v>
      </c>
      <c r="N22" s="51" t="s">
        <v>208</v>
      </c>
      <c r="O22" s="51" t="s">
        <v>207</v>
      </c>
      <c r="P22" s="51" t="s">
        <v>195</v>
      </c>
      <c r="Q22" s="104">
        <v>532108723</v>
      </c>
      <c r="R22" s="104">
        <v>542537393</v>
      </c>
      <c r="S22" s="53">
        <f>Q22/R22</f>
        <v>0.9807779700817784</v>
      </c>
      <c r="T22" s="131">
        <f>S22/L22</f>
        <v>1.0323978632439772</v>
      </c>
      <c r="U22" s="127" t="str">
        <f>IF(S22&gt;=90%,$P$6,IF(S22&gt;=65%,$O$6,IF(S22&gt;=45%,$N$6,IF(S22&lt;45%,$M$6,"ojo"))))</f>
        <v>SATISFACTORIO</v>
      </c>
      <c r="V22" s="116" t="s">
        <v>265</v>
      </c>
      <c r="W22" s="104" t="s">
        <v>285</v>
      </c>
      <c r="X22" s="104" t="s">
        <v>270</v>
      </c>
    </row>
    <row r="23" spans="1:24" ht="102.75" customHeight="1">
      <c r="A23" s="51">
        <v>5</v>
      </c>
      <c r="B23" s="52" t="s">
        <v>132</v>
      </c>
      <c r="C23" s="51">
        <v>5.2</v>
      </c>
      <c r="D23" s="52" t="s">
        <v>135</v>
      </c>
      <c r="E23" s="51" t="s">
        <v>113</v>
      </c>
      <c r="F23" s="51" t="s">
        <v>32</v>
      </c>
      <c r="G23" s="51" t="s">
        <v>51</v>
      </c>
      <c r="H23" s="54" t="s">
        <v>68</v>
      </c>
      <c r="I23" s="51" t="s">
        <v>137</v>
      </c>
      <c r="J23" s="51" t="s">
        <v>123</v>
      </c>
      <c r="K23" s="51" t="s">
        <v>124</v>
      </c>
      <c r="L23" s="53">
        <v>0.95</v>
      </c>
      <c r="M23" s="51" t="s">
        <v>209</v>
      </c>
      <c r="N23" s="51" t="s">
        <v>208</v>
      </c>
      <c r="O23" s="51" t="s">
        <v>207</v>
      </c>
      <c r="P23" s="51" t="s">
        <v>195</v>
      </c>
      <c r="Q23" s="104">
        <v>389123333</v>
      </c>
      <c r="R23" s="104">
        <v>397244429</v>
      </c>
      <c r="S23" s="53">
        <f>Q23/R23</f>
        <v>0.9795564256987982</v>
      </c>
      <c r="T23" s="131">
        <f>S23/L23</f>
        <v>1.0311120270513665</v>
      </c>
      <c r="U23" s="127" t="str">
        <f>IF(S23&gt;=90%,$P$6,IF(S23&gt;=65%,$O$6,IF(S23&gt;=45%,$N$6,IF(S23&lt;45%,$M$6,"ojo"))))</f>
        <v>SATISFACTORIO</v>
      </c>
      <c r="V23" s="116" t="s">
        <v>266</v>
      </c>
      <c r="W23" s="104" t="s">
        <v>286</v>
      </c>
      <c r="X23" s="104" t="s">
        <v>270</v>
      </c>
    </row>
    <row r="24" spans="1:24" ht="171" customHeight="1">
      <c r="A24" s="51">
        <v>5</v>
      </c>
      <c r="B24" s="52" t="s">
        <v>132</v>
      </c>
      <c r="C24" s="51">
        <v>5.1</v>
      </c>
      <c r="D24" s="52" t="s">
        <v>151</v>
      </c>
      <c r="E24" s="51" t="s">
        <v>112</v>
      </c>
      <c r="F24" s="51" t="s">
        <v>170</v>
      </c>
      <c r="G24" s="51" t="s">
        <v>52</v>
      </c>
      <c r="H24" s="54" t="s">
        <v>114</v>
      </c>
      <c r="I24" s="51" t="s">
        <v>138</v>
      </c>
      <c r="J24" s="51" t="s">
        <v>123</v>
      </c>
      <c r="K24" s="51" t="s">
        <v>125</v>
      </c>
      <c r="L24" s="53">
        <v>0.95</v>
      </c>
      <c r="M24" s="51" t="s">
        <v>209</v>
      </c>
      <c r="N24" s="51" t="s">
        <v>208</v>
      </c>
      <c r="O24" s="51" t="s">
        <v>207</v>
      </c>
      <c r="P24" s="51" t="s">
        <v>195</v>
      </c>
      <c r="Q24" s="104">
        <v>2196162463</v>
      </c>
      <c r="R24" s="104">
        <v>2332620926</v>
      </c>
      <c r="S24" s="53">
        <f t="shared" si="4"/>
        <v>0.9414999404836858</v>
      </c>
      <c r="T24" s="53">
        <f t="shared" si="3"/>
        <v>0.9910525689301957</v>
      </c>
      <c r="U24" s="127" t="str">
        <f>IF(S24&gt;=90%,$P$6,IF(S24&gt;=65%,$O$6,IF(S24&gt;=45%,$N$6,IF(S24&lt;45%,$M$6,"ojo"))))</f>
        <v>SATISFACTORIO</v>
      </c>
      <c r="V24" s="116" t="s">
        <v>255</v>
      </c>
      <c r="W24" s="104" t="s">
        <v>287</v>
      </c>
      <c r="X24" s="104" t="s">
        <v>270</v>
      </c>
    </row>
    <row r="25" spans="1:24" ht="103.5" customHeight="1">
      <c r="A25" s="51">
        <v>5</v>
      </c>
      <c r="B25" s="52" t="s">
        <v>132</v>
      </c>
      <c r="C25" s="51">
        <v>5.1</v>
      </c>
      <c r="D25" s="52" t="s">
        <v>151</v>
      </c>
      <c r="E25" s="51" t="s">
        <v>112</v>
      </c>
      <c r="F25" s="51" t="s">
        <v>170</v>
      </c>
      <c r="G25" s="51" t="s">
        <v>53</v>
      </c>
      <c r="H25" s="54" t="s">
        <v>115</v>
      </c>
      <c r="I25" s="51" t="s">
        <v>139</v>
      </c>
      <c r="J25" s="51" t="s">
        <v>123</v>
      </c>
      <c r="K25" s="51" t="s">
        <v>125</v>
      </c>
      <c r="L25" s="53">
        <v>0.9</v>
      </c>
      <c r="M25" s="51" t="s">
        <v>203</v>
      </c>
      <c r="N25" s="51" t="s">
        <v>204</v>
      </c>
      <c r="O25" s="51" t="s">
        <v>205</v>
      </c>
      <c r="P25" s="51" t="s">
        <v>206</v>
      </c>
      <c r="Q25" s="104">
        <v>936360099</v>
      </c>
      <c r="R25" s="104">
        <v>946903960.73</v>
      </c>
      <c r="S25" s="53">
        <f t="shared" si="4"/>
        <v>0.9888649090432874</v>
      </c>
      <c r="T25" s="53">
        <f t="shared" si="3"/>
        <v>1.0987387878258748</v>
      </c>
      <c r="U25" s="127" t="str">
        <f>IF(S25&gt;=85%,$P$6,IF(S25&gt;=60%,$O$6,IF(S25&gt;=40%,$N$6,IF(S25&lt;40%,$M$6,"ojo"))))</f>
        <v>SATISFACTORIO</v>
      </c>
      <c r="V25" s="116" t="s">
        <v>256</v>
      </c>
      <c r="W25" s="104" t="s">
        <v>288</v>
      </c>
      <c r="X25" s="104" t="s">
        <v>270</v>
      </c>
    </row>
    <row r="26" spans="1:24" ht="106.5" customHeight="1">
      <c r="A26" s="51">
        <v>5</v>
      </c>
      <c r="B26" s="52" t="s">
        <v>132</v>
      </c>
      <c r="C26" s="51">
        <v>5.1</v>
      </c>
      <c r="D26" s="52" t="s">
        <v>151</v>
      </c>
      <c r="E26" s="51" t="s">
        <v>112</v>
      </c>
      <c r="F26" s="51" t="s">
        <v>170</v>
      </c>
      <c r="G26" s="51" t="s">
        <v>117</v>
      </c>
      <c r="H26" s="54" t="s">
        <v>116</v>
      </c>
      <c r="I26" s="51" t="s">
        <v>139</v>
      </c>
      <c r="J26" s="51" t="s">
        <v>123</v>
      </c>
      <c r="K26" s="51" t="s">
        <v>125</v>
      </c>
      <c r="L26" s="53">
        <v>0.95</v>
      </c>
      <c r="M26" s="51" t="s">
        <v>209</v>
      </c>
      <c r="N26" s="51" t="s">
        <v>208</v>
      </c>
      <c r="O26" s="51" t="s">
        <v>207</v>
      </c>
      <c r="P26" s="51" t="s">
        <v>195</v>
      </c>
      <c r="Q26" s="104">
        <v>137075367871.14</v>
      </c>
      <c r="R26" s="104">
        <v>141716172097.86</v>
      </c>
      <c r="S26" s="53">
        <f t="shared" si="4"/>
        <v>0.9672528254325459</v>
      </c>
      <c r="T26" s="53">
        <f t="shared" si="3"/>
        <v>1.0181608688763641</v>
      </c>
      <c r="U26" s="127" t="str">
        <f>IF(S26&gt;=90%,$P$6,IF(S26&gt;=65%,$O$6,IF(S26&gt;=45%,$N$6,IF(S26&lt;45%,$M$6,"ojo"))))</f>
        <v>SATISFACTORIO</v>
      </c>
      <c r="V26" s="116" t="s">
        <v>257</v>
      </c>
      <c r="W26" s="104" t="s">
        <v>289</v>
      </c>
      <c r="X26" s="104" t="s">
        <v>270</v>
      </c>
    </row>
    <row r="27" spans="1:24" ht="96.75" customHeight="1">
      <c r="A27" s="51">
        <v>3</v>
      </c>
      <c r="B27" s="52" t="s">
        <v>128</v>
      </c>
      <c r="C27" s="51">
        <v>3.8</v>
      </c>
      <c r="D27" s="52" t="s">
        <v>148</v>
      </c>
      <c r="E27" s="51" t="s">
        <v>119</v>
      </c>
      <c r="F27" s="51" t="s">
        <v>32</v>
      </c>
      <c r="G27" s="51" t="s">
        <v>120</v>
      </c>
      <c r="H27" s="54" t="s">
        <v>152</v>
      </c>
      <c r="I27" s="51" t="s">
        <v>121</v>
      </c>
      <c r="J27" s="51">
        <v>1</v>
      </c>
      <c r="K27" s="51" t="s">
        <v>125</v>
      </c>
      <c r="L27" s="53">
        <v>1</v>
      </c>
      <c r="M27" s="51" t="s">
        <v>27</v>
      </c>
      <c r="N27" s="51" t="s">
        <v>28</v>
      </c>
      <c r="O27" s="51" t="s">
        <v>29</v>
      </c>
      <c r="P27" s="51" t="s">
        <v>30</v>
      </c>
      <c r="Q27" s="104">
        <v>1</v>
      </c>
      <c r="R27" s="104">
        <v>1</v>
      </c>
      <c r="S27" s="53">
        <f t="shared" si="4"/>
        <v>1</v>
      </c>
      <c r="T27" s="53">
        <f t="shared" si="3"/>
        <v>1</v>
      </c>
      <c r="U27" s="127" t="str">
        <f t="shared" si="2"/>
        <v>SATISFACTORIO</v>
      </c>
      <c r="V27" s="116" t="s">
        <v>258</v>
      </c>
      <c r="W27" s="104" t="s">
        <v>290</v>
      </c>
      <c r="X27" s="104" t="s">
        <v>270</v>
      </c>
    </row>
    <row r="28" spans="1:25" ht="142.5" customHeight="1">
      <c r="A28" s="55">
        <v>3</v>
      </c>
      <c r="B28" s="57" t="s">
        <v>128</v>
      </c>
      <c r="C28" s="55">
        <v>3.8</v>
      </c>
      <c r="D28" s="57" t="s">
        <v>148</v>
      </c>
      <c r="E28" s="55" t="s">
        <v>54</v>
      </c>
      <c r="F28" s="55" t="s">
        <v>38</v>
      </c>
      <c r="G28" s="55" t="s">
        <v>55</v>
      </c>
      <c r="H28" s="58" t="s">
        <v>215</v>
      </c>
      <c r="I28" s="55" t="s">
        <v>216</v>
      </c>
      <c r="J28" s="55" t="s">
        <v>123</v>
      </c>
      <c r="K28" s="55" t="s">
        <v>125</v>
      </c>
      <c r="L28" s="56">
        <v>0.7</v>
      </c>
      <c r="M28" s="55" t="s">
        <v>217</v>
      </c>
      <c r="N28" s="55" t="s">
        <v>218</v>
      </c>
      <c r="O28" s="55" t="s">
        <v>219</v>
      </c>
      <c r="P28" s="55" t="s">
        <v>220</v>
      </c>
      <c r="Q28" s="105">
        <v>1</v>
      </c>
      <c r="R28" s="105">
        <v>1</v>
      </c>
      <c r="S28" s="56">
        <v>0.7</v>
      </c>
      <c r="T28" s="56">
        <f>S28/L28</f>
        <v>1</v>
      </c>
      <c r="U28" s="127" t="str">
        <f>IF(S28&gt;=65%,$P$6,IF(S28&gt;=40%,$O$6,IF(S28&gt;=20%,$N$6,IF(S28&lt;20%,$M$6,"ojo"))))</f>
        <v>SATISFACTORIO</v>
      </c>
      <c r="V28" s="135" t="s">
        <v>303</v>
      </c>
      <c r="W28" s="135" t="s">
        <v>304</v>
      </c>
      <c r="X28" s="105" t="s">
        <v>270</v>
      </c>
      <c r="Y28" s="88"/>
    </row>
    <row r="29" spans="1:24" ht="156.75" customHeight="1">
      <c r="A29" s="59">
        <v>3</v>
      </c>
      <c r="B29" s="61" t="s">
        <v>128</v>
      </c>
      <c r="C29" s="59">
        <v>3.4</v>
      </c>
      <c r="D29" s="61" t="s">
        <v>153</v>
      </c>
      <c r="E29" s="59" t="s">
        <v>56</v>
      </c>
      <c r="F29" s="59" t="s">
        <v>32</v>
      </c>
      <c r="G29" s="59" t="s">
        <v>98</v>
      </c>
      <c r="H29" s="64" t="s">
        <v>109</v>
      </c>
      <c r="I29" s="59" t="s">
        <v>190</v>
      </c>
      <c r="J29" s="59" t="s">
        <v>123</v>
      </c>
      <c r="K29" s="59" t="s">
        <v>125</v>
      </c>
      <c r="L29" s="60">
        <v>1</v>
      </c>
      <c r="M29" s="59" t="s">
        <v>27</v>
      </c>
      <c r="N29" s="59" t="s">
        <v>28</v>
      </c>
      <c r="O29" s="59" t="s">
        <v>29</v>
      </c>
      <c r="P29" s="59" t="s">
        <v>30</v>
      </c>
      <c r="Q29" s="106">
        <v>138</v>
      </c>
      <c r="R29" s="106">
        <v>138</v>
      </c>
      <c r="S29" s="60">
        <f t="shared" si="4"/>
        <v>1</v>
      </c>
      <c r="T29" s="60">
        <f>S29/L29</f>
        <v>1</v>
      </c>
      <c r="U29" s="127" t="str">
        <f aca="true" t="shared" si="5" ref="U29:U39">IF(S29&gt;=95%,$P$6,IF(S29&gt;=70%,$O$6,IF(S29&gt;=50%,$N$6,IF(S29&lt;50%,$M$6,"ojo"))))</f>
        <v>SATISFACTORIO</v>
      </c>
      <c r="V29" s="117" t="s">
        <v>241</v>
      </c>
      <c r="W29" s="106" t="s">
        <v>291</v>
      </c>
      <c r="X29" s="106" t="s">
        <v>270</v>
      </c>
    </row>
    <row r="30" spans="1:24" ht="163.5" customHeight="1">
      <c r="A30" s="59">
        <v>3</v>
      </c>
      <c r="B30" s="61" t="s">
        <v>128</v>
      </c>
      <c r="C30" s="59">
        <v>3.3</v>
      </c>
      <c r="D30" s="61" t="s">
        <v>154</v>
      </c>
      <c r="E30" s="59" t="s">
        <v>56</v>
      </c>
      <c r="F30" s="74" t="s">
        <v>32</v>
      </c>
      <c r="G30" s="59" t="s">
        <v>73</v>
      </c>
      <c r="H30" s="64" t="s">
        <v>108</v>
      </c>
      <c r="I30" s="74" t="s">
        <v>191</v>
      </c>
      <c r="J30" s="59" t="s">
        <v>123</v>
      </c>
      <c r="K30" s="59" t="s">
        <v>125</v>
      </c>
      <c r="L30" s="60">
        <v>1</v>
      </c>
      <c r="M30" s="59" t="s">
        <v>27</v>
      </c>
      <c r="N30" s="59" t="s">
        <v>28</v>
      </c>
      <c r="O30" s="59" t="s">
        <v>29</v>
      </c>
      <c r="P30" s="59" t="s">
        <v>30</v>
      </c>
      <c r="Q30" s="106">
        <v>183</v>
      </c>
      <c r="R30" s="106">
        <v>183</v>
      </c>
      <c r="S30" s="60">
        <f t="shared" si="4"/>
        <v>1</v>
      </c>
      <c r="T30" s="60">
        <f>S30/L30</f>
        <v>1</v>
      </c>
      <c r="U30" s="127" t="str">
        <f t="shared" si="5"/>
        <v>SATISFACTORIO</v>
      </c>
      <c r="V30" s="117" t="s">
        <v>242</v>
      </c>
      <c r="W30" s="106" t="s">
        <v>292</v>
      </c>
      <c r="X30" s="106" t="s">
        <v>270</v>
      </c>
    </row>
    <row r="31" spans="1:24" ht="168" customHeight="1">
      <c r="A31" s="59">
        <v>4</v>
      </c>
      <c r="B31" s="61" t="s">
        <v>156</v>
      </c>
      <c r="C31" s="59">
        <v>4.3</v>
      </c>
      <c r="D31" s="61" t="s">
        <v>157</v>
      </c>
      <c r="E31" s="59" t="s">
        <v>56</v>
      </c>
      <c r="F31" s="74" t="s">
        <v>32</v>
      </c>
      <c r="G31" s="59" t="s">
        <v>169</v>
      </c>
      <c r="H31" s="64" t="s">
        <v>167</v>
      </c>
      <c r="I31" s="59" t="s">
        <v>168</v>
      </c>
      <c r="J31" s="59" t="s">
        <v>123</v>
      </c>
      <c r="K31" s="59" t="s">
        <v>125</v>
      </c>
      <c r="L31" s="60">
        <v>1</v>
      </c>
      <c r="M31" s="59" t="s">
        <v>27</v>
      </c>
      <c r="N31" s="59" t="s">
        <v>28</v>
      </c>
      <c r="O31" s="59" t="s">
        <v>29</v>
      </c>
      <c r="P31" s="59" t="s">
        <v>30</v>
      </c>
      <c r="Q31" s="106">
        <v>13</v>
      </c>
      <c r="R31" s="106">
        <v>13</v>
      </c>
      <c r="S31" s="60">
        <f t="shared" si="4"/>
        <v>1</v>
      </c>
      <c r="T31" s="60">
        <f>S31/L31</f>
        <v>1</v>
      </c>
      <c r="U31" s="127" t="str">
        <f t="shared" si="5"/>
        <v>SATISFACTORIO</v>
      </c>
      <c r="V31" s="117" t="s">
        <v>243</v>
      </c>
      <c r="W31" s="106" t="s">
        <v>293</v>
      </c>
      <c r="X31" s="106" t="s">
        <v>270</v>
      </c>
    </row>
    <row r="32" spans="1:24" ht="327" customHeight="1">
      <c r="A32" s="62">
        <v>4</v>
      </c>
      <c r="B32" s="63" t="s">
        <v>156</v>
      </c>
      <c r="C32" s="62">
        <v>4.3</v>
      </c>
      <c r="D32" s="63" t="s">
        <v>157</v>
      </c>
      <c r="E32" s="62" t="s">
        <v>57</v>
      </c>
      <c r="F32" s="62" t="s">
        <v>58</v>
      </c>
      <c r="G32" s="62" t="s">
        <v>59</v>
      </c>
      <c r="H32" s="134" t="s">
        <v>102</v>
      </c>
      <c r="I32" s="62" t="s">
        <v>171</v>
      </c>
      <c r="J32" s="62" t="s">
        <v>123</v>
      </c>
      <c r="K32" s="62" t="s">
        <v>125</v>
      </c>
      <c r="L32" s="65">
        <v>0.85</v>
      </c>
      <c r="M32" s="62" t="s">
        <v>211</v>
      </c>
      <c r="N32" s="62" t="s">
        <v>212</v>
      </c>
      <c r="O32" s="62" t="s">
        <v>213</v>
      </c>
      <c r="P32" s="62" t="s">
        <v>214</v>
      </c>
      <c r="Q32" s="107">
        <v>15</v>
      </c>
      <c r="R32" s="107">
        <v>19</v>
      </c>
      <c r="S32" s="65">
        <f t="shared" si="4"/>
        <v>0.7894736842105263</v>
      </c>
      <c r="T32" s="65">
        <f>S32/L32</f>
        <v>0.9287925696594428</v>
      </c>
      <c r="U32" s="127" t="str">
        <f>IF(S32&gt;=80%,$P$6,IF(S32&gt;=55%,$O$6,IF(S32&gt;=35%,$N$6,IF(S32&lt;35%,$M$6,"ojo"))))</f>
        <v>ACEPTABLE</v>
      </c>
      <c r="V32" s="118" t="s">
        <v>238</v>
      </c>
      <c r="W32" s="107" t="s">
        <v>294</v>
      </c>
      <c r="X32" s="107" t="s">
        <v>270</v>
      </c>
    </row>
    <row r="33" spans="1:24" ht="177.75" customHeight="1">
      <c r="A33" s="66">
        <v>4</v>
      </c>
      <c r="B33" s="67" t="s">
        <v>156</v>
      </c>
      <c r="C33" s="66">
        <v>4.2</v>
      </c>
      <c r="D33" s="67" t="s">
        <v>158</v>
      </c>
      <c r="E33" s="66" t="s">
        <v>77</v>
      </c>
      <c r="F33" s="66" t="s">
        <v>32</v>
      </c>
      <c r="G33" s="66" t="s">
        <v>103</v>
      </c>
      <c r="H33" s="68" t="s">
        <v>122</v>
      </c>
      <c r="I33" s="66" t="s">
        <v>192</v>
      </c>
      <c r="J33" s="66" t="s">
        <v>123</v>
      </c>
      <c r="K33" s="66" t="s">
        <v>125</v>
      </c>
      <c r="L33" s="69">
        <v>1</v>
      </c>
      <c r="M33" s="66" t="s">
        <v>27</v>
      </c>
      <c r="N33" s="66" t="s">
        <v>28</v>
      </c>
      <c r="O33" s="66" t="s">
        <v>29</v>
      </c>
      <c r="P33" s="66" t="s">
        <v>30</v>
      </c>
      <c r="Q33" s="108">
        <v>380</v>
      </c>
      <c r="R33" s="108">
        <v>380</v>
      </c>
      <c r="S33" s="69">
        <f t="shared" si="4"/>
        <v>1</v>
      </c>
      <c r="T33" s="69">
        <f aca="true" t="shared" si="6" ref="T33:T39">(S33/L33)</f>
        <v>1</v>
      </c>
      <c r="U33" s="127" t="str">
        <f t="shared" si="5"/>
        <v>SATISFACTORIO</v>
      </c>
      <c r="V33" s="119" t="s">
        <v>268</v>
      </c>
      <c r="W33" s="108" t="s">
        <v>295</v>
      </c>
      <c r="X33" s="108" t="s">
        <v>270</v>
      </c>
    </row>
    <row r="34" spans="1:24" ht="140.25" customHeight="1">
      <c r="A34" s="66">
        <v>4</v>
      </c>
      <c r="B34" s="67" t="s">
        <v>156</v>
      </c>
      <c r="C34" s="66">
        <v>4.2</v>
      </c>
      <c r="D34" s="67" t="s">
        <v>236</v>
      </c>
      <c r="E34" s="66" t="s">
        <v>77</v>
      </c>
      <c r="F34" s="66" t="s">
        <v>33</v>
      </c>
      <c r="G34" s="66" t="s">
        <v>232</v>
      </c>
      <c r="H34" s="68" t="s">
        <v>231</v>
      </c>
      <c r="I34" s="66" t="s">
        <v>233</v>
      </c>
      <c r="J34" s="66" t="s">
        <v>123</v>
      </c>
      <c r="K34" s="66" t="s">
        <v>125</v>
      </c>
      <c r="L34" s="69">
        <v>0.91</v>
      </c>
      <c r="M34" s="66" t="s">
        <v>203</v>
      </c>
      <c r="N34" s="66" t="s">
        <v>234</v>
      </c>
      <c r="O34" s="66" t="s">
        <v>235</v>
      </c>
      <c r="P34" s="66" t="s">
        <v>206</v>
      </c>
      <c r="Q34" s="108">
        <v>26</v>
      </c>
      <c r="R34" s="108">
        <v>26</v>
      </c>
      <c r="S34" s="69">
        <f t="shared" si="4"/>
        <v>1</v>
      </c>
      <c r="T34" s="69">
        <f t="shared" si="6"/>
        <v>1.0989010989010988</v>
      </c>
      <c r="U34" s="127" t="str">
        <f>IF(S34&gt;=85%,$P$6,IF(S34&gt;=60%,$O$6,IF(S34&gt;=50%,$N$6,IF(S34&lt;40%,$M$6,"ojo"))))</f>
        <v>SATISFACTORIO</v>
      </c>
      <c r="V34" s="119" t="s">
        <v>254</v>
      </c>
      <c r="W34" s="108" t="s">
        <v>296</v>
      </c>
      <c r="X34" s="108" t="s">
        <v>270</v>
      </c>
    </row>
    <row r="35" spans="1:24" ht="99.75" customHeight="1">
      <c r="A35" s="70">
        <v>3</v>
      </c>
      <c r="B35" s="72" t="s">
        <v>128</v>
      </c>
      <c r="C35" s="70">
        <v>3.1</v>
      </c>
      <c r="D35" s="72" t="s">
        <v>159</v>
      </c>
      <c r="E35" s="70" t="s">
        <v>60</v>
      </c>
      <c r="F35" s="70" t="s">
        <v>32</v>
      </c>
      <c r="G35" s="70" t="s">
        <v>61</v>
      </c>
      <c r="H35" s="73" t="s">
        <v>75</v>
      </c>
      <c r="I35" s="70" t="s">
        <v>160</v>
      </c>
      <c r="J35" s="70" t="s">
        <v>123</v>
      </c>
      <c r="K35" s="70" t="s">
        <v>125</v>
      </c>
      <c r="L35" s="71">
        <v>0.9</v>
      </c>
      <c r="M35" s="70" t="s">
        <v>203</v>
      </c>
      <c r="N35" s="70" t="s">
        <v>204</v>
      </c>
      <c r="O35" s="70" t="s">
        <v>205</v>
      </c>
      <c r="P35" s="70" t="s">
        <v>206</v>
      </c>
      <c r="Q35" s="109">
        <v>16043</v>
      </c>
      <c r="R35" s="109">
        <v>263</v>
      </c>
      <c r="S35" s="71">
        <f>(Q35/R35)/100</f>
        <v>0.61</v>
      </c>
      <c r="T35" s="71">
        <f t="shared" si="6"/>
        <v>0.6777777777777777</v>
      </c>
      <c r="U35" s="127" t="str">
        <f>IF(S35&gt;=85%,$P$6,IF(S35&gt;=60%,$O$6,IF(S35&gt;=40%,$N$6,IF(S35&lt;40%,$M$6,"ojo"))))</f>
        <v>ACEPTABLE</v>
      </c>
      <c r="V35" s="120" t="s">
        <v>259</v>
      </c>
      <c r="W35" s="109" t="s">
        <v>297</v>
      </c>
      <c r="X35" s="109" t="s">
        <v>270</v>
      </c>
    </row>
    <row r="36" spans="1:24" ht="101.25" customHeight="1">
      <c r="A36" s="70">
        <v>3</v>
      </c>
      <c r="B36" s="72" t="s">
        <v>128</v>
      </c>
      <c r="C36" s="70">
        <v>3.1</v>
      </c>
      <c r="D36" s="72" t="s">
        <v>159</v>
      </c>
      <c r="E36" s="70" t="s">
        <v>60</v>
      </c>
      <c r="F36" s="70" t="s">
        <v>32</v>
      </c>
      <c r="G36" s="70" t="s">
        <v>62</v>
      </c>
      <c r="H36" s="73" t="s">
        <v>76</v>
      </c>
      <c r="I36" s="70" t="s">
        <v>160</v>
      </c>
      <c r="J36" s="70" t="s">
        <v>123</v>
      </c>
      <c r="K36" s="70" t="s">
        <v>125</v>
      </c>
      <c r="L36" s="71">
        <v>0.9</v>
      </c>
      <c r="M36" s="70" t="s">
        <v>203</v>
      </c>
      <c r="N36" s="70" t="s">
        <v>204</v>
      </c>
      <c r="O36" s="70" t="s">
        <v>205</v>
      </c>
      <c r="P36" s="70" t="s">
        <v>206</v>
      </c>
      <c r="Q36" s="109"/>
      <c r="R36" s="109"/>
      <c r="S36" s="71" t="e">
        <f>(Q36/R36)/100</f>
        <v>#DIV/0!</v>
      </c>
      <c r="T36" s="71" t="e">
        <f t="shared" si="6"/>
        <v>#DIV/0!</v>
      </c>
      <c r="U36" s="127" t="e">
        <f>IF(S36&gt;=85%,$P$6,IF(S36&gt;=60%,$O$6,IF(S36&gt;=40%,$N$6,IF(S36&lt;40%,$M$6,"ojo"))))</f>
        <v>#DIV/0!</v>
      </c>
      <c r="V36" s="120" t="s">
        <v>260</v>
      </c>
      <c r="W36" s="109" t="s">
        <v>298</v>
      </c>
      <c r="X36" s="109" t="s">
        <v>270</v>
      </c>
    </row>
    <row r="37" spans="1:24" ht="122.25" customHeight="1">
      <c r="A37" s="70">
        <v>3</v>
      </c>
      <c r="B37" s="72" t="s">
        <v>128</v>
      </c>
      <c r="C37" s="70">
        <v>3.2</v>
      </c>
      <c r="D37" s="72" t="s">
        <v>161</v>
      </c>
      <c r="E37" s="70" t="s">
        <v>60</v>
      </c>
      <c r="F37" s="70" t="s">
        <v>32</v>
      </c>
      <c r="G37" s="70" t="s">
        <v>63</v>
      </c>
      <c r="H37" s="73" t="s">
        <v>64</v>
      </c>
      <c r="I37" s="70" t="s">
        <v>140</v>
      </c>
      <c r="J37" s="70" t="s">
        <v>123</v>
      </c>
      <c r="K37" s="70" t="s">
        <v>125</v>
      </c>
      <c r="L37" s="71">
        <v>0.9</v>
      </c>
      <c r="M37" s="70" t="s">
        <v>203</v>
      </c>
      <c r="N37" s="70" t="s">
        <v>204</v>
      </c>
      <c r="O37" s="70" t="s">
        <v>205</v>
      </c>
      <c r="P37" s="70" t="s">
        <v>206</v>
      </c>
      <c r="Q37" s="109">
        <v>2524</v>
      </c>
      <c r="R37" s="109">
        <v>27</v>
      </c>
      <c r="S37" s="71">
        <f>(Q37/R37)/100</f>
        <v>0.9348148148148148</v>
      </c>
      <c r="T37" s="71">
        <f t="shared" si="6"/>
        <v>1.0386831275720163</v>
      </c>
      <c r="U37" s="127" t="str">
        <f>IF(S37&gt;=85%,$P$6,IF(S37&gt;=60%,$O$6,IF(S37&gt;=40%,$N$6,IF(S37&lt;40%,$M$6,"ojo"))))</f>
        <v>SATISFACTORIO</v>
      </c>
      <c r="V37" s="120" t="s">
        <v>237</v>
      </c>
      <c r="W37" s="109" t="s">
        <v>299</v>
      </c>
      <c r="X37" s="109" t="s">
        <v>270</v>
      </c>
    </row>
    <row r="38" spans="1:24" ht="218.25" customHeight="1">
      <c r="A38" s="13">
        <v>6</v>
      </c>
      <c r="B38" s="14" t="s">
        <v>127</v>
      </c>
      <c r="C38" s="13">
        <v>6.3</v>
      </c>
      <c r="D38" s="14" t="s">
        <v>162</v>
      </c>
      <c r="E38" s="13" t="s">
        <v>65</v>
      </c>
      <c r="F38" s="13" t="s">
        <v>32</v>
      </c>
      <c r="G38" s="13" t="s">
        <v>66</v>
      </c>
      <c r="H38" s="15" t="s">
        <v>110</v>
      </c>
      <c r="I38" s="13" t="s">
        <v>193</v>
      </c>
      <c r="J38" s="13" t="s">
        <v>123</v>
      </c>
      <c r="K38" s="13" t="s">
        <v>125</v>
      </c>
      <c r="L38" s="13" t="s">
        <v>36</v>
      </c>
      <c r="M38" s="13" t="s">
        <v>27</v>
      </c>
      <c r="N38" s="13" t="s">
        <v>28</v>
      </c>
      <c r="O38" s="13" t="s">
        <v>29</v>
      </c>
      <c r="P38" s="13" t="s">
        <v>30</v>
      </c>
      <c r="Q38" s="110">
        <v>9</v>
      </c>
      <c r="R38" s="110">
        <v>9</v>
      </c>
      <c r="S38" s="132">
        <f t="shared" si="4"/>
        <v>1</v>
      </c>
      <c r="T38" s="132">
        <f t="shared" si="6"/>
        <v>1</v>
      </c>
      <c r="U38" s="127" t="str">
        <f t="shared" si="5"/>
        <v>SATISFACTORIO</v>
      </c>
      <c r="V38" s="121" t="s">
        <v>264</v>
      </c>
      <c r="W38" s="121" t="s">
        <v>301</v>
      </c>
      <c r="X38" s="110" t="s">
        <v>300</v>
      </c>
    </row>
    <row r="39" spans="1:24" ht="204.75" customHeight="1">
      <c r="A39" s="13">
        <v>3</v>
      </c>
      <c r="B39" s="14" t="s">
        <v>128</v>
      </c>
      <c r="C39" s="13">
        <v>3.2</v>
      </c>
      <c r="D39" s="14" t="s">
        <v>161</v>
      </c>
      <c r="E39" s="13" t="s">
        <v>65</v>
      </c>
      <c r="F39" s="13" t="s">
        <v>33</v>
      </c>
      <c r="G39" s="13" t="s">
        <v>201</v>
      </c>
      <c r="H39" s="15" t="s">
        <v>200</v>
      </c>
      <c r="I39" s="13" t="s">
        <v>202</v>
      </c>
      <c r="J39" s="13" t="s">
        <v>123</v>
      </c>
      <c r="K39" s="13" t="s">
        <v>124</v>
      </c>
      <c r="L39" s="13" t="s">
        <v>36</v>
      </c>
      <c r="M39" s="13" t="s">
        <v>27</v>
      </c>
      <c r="N39" s="13" t="s">
        <v>28</v>
      </c>
      <c r="O39" s="13" t="s">
        <v>29</v>
      </c>
      <c r="P39" s="13" t="s">
        <v>30</v>
      </c>
      <c r="Q39" s="110" t="s">
        <v>245</v>
      </c>
      <c r="R39" s="110" t="s">
        <v>245</v>
      </c>
      <c r="S39" s="132" t="e">
        <f t="shared" si="4"/>
        <v>#VALUE!</v>
      </c>
      <c r="T39" s="132" t="e">
        <f t="shared" si="6"/>
        <v>#VALUE!</v>
      </c>
      <c r="U39" s="127" t="e">
        <f t="shared" si="5"/>
        <v>#VALUE!</v>
      </c>
      <c r="V39" s="121" t="s">
        <v>263</v>
      </c>
      <c r="W39" s="121" t="s">
        <v>261</v>
      </c>
      <c r="X39" s="110" t="s">
        <v>300</v>
      </c>
    </row>
  </sheetData>
  <sheetProtection/>
  <mergeCells count="12">
    <mergeCell ref="I4:U4"/>
    <mergeCell ref="E4:H4"/>
    <mergeCell ref="A5:D5"/>
    <mergeCell ref="E5:L5"/>
    <mergeCell ref="M5:P5"/>
    <mergeCell ref="Q5:X5"/>
    <mergeCell ref="V1:X3"/>
    <mergeCell ref="V4:X4"/>
    <mergeCell ref="A1:D3"/>
    <mergeCell ref="A4:D4"/>
    <mergeCell ref="E1:U1"/>
    <mergeCell ref="E2:U3"/>
  </mergeCells>
  <conditionalFormatting sqref="U6:U39">
    <cfRule type="cellIs" priority="86" dxfId="4" operator="equal" stopIfTrue="1">
      <formula>"INSATISFACTORIO"</formula>
    </cfRule>
  </conditionalFormatting>
  <conditionalFormatting sqref="U7:U39">
    <cfRule type="cellIs" priority="65" dxfId="2" operator="equal" stopIfTrue="1">
      <formula>"MINIMO"</formula>
    </cfRule>
    <cfRule type="cellIs" priority="66" dxfId="1" operator="equal" stopIfTrue="1">
      <formula>"SATISFACTORIO"</formula>
    </cfRule>
    <cfRule type="cellIs" priority="67" dxfId="0" operator="equal" stopIfTrue="1">
      <formula>"ACEPTABLE"</formula>
    </cfRule>
    <cfRule type="cellIs" priority="68" dxfId="0" operator="equal" stopIfTrue="1">
      <formula>"""ACEPTABLE"""</formula>
    </cfRule>
    <cfRule type="cellIs" priority="69" dxfId="1" operator="equal" stopIfTrue="1">
      <formula>"""SATISFACTORIO"""</formula>
    </cfRule>
  </conditionalFormatting>
  <printOptions horizontalCentered="1" verticalCentered="1"/>
  <pageMargins left="0.1968503937007874" right="0.1968503937007874" top="0.3937007874015748" bottom="0.35433070866141736" header="0.31496062992125984" footer="0.31496062992125984"/>
  <pageSetup horizontalDpi="600" verticalDpi="600" orientation="landscape" paperSize="14" scale="37" r:id="rId2"/>
  <drawing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A4"/>
    </sheetView>
  </sheetViews>
  <sheetFormatPr defaultColWidth="11.421875" defaultRowHeight="15"/>
  <cols>
    <col min="2" max="2" width="12.140625" style="0" bestFit="1" customWidth="1"/>
  </cols>
  <sheetData>
    <row r="1" spans="1:2" ht="15">
      <c r="A1" s="165" t="s">
        <v>78</v>
      </c>
      <c r="B1">
        <v>100</v>
      </c>
    </row>
    <row r="2" spans="1:2" ht="15">
      <c r="A2" s="165"/>
      <c r="B2">
        <v>100</v>
      </c>
    </row>
    <row r="3" spans="1:2" ht="15">
      <c r="A3" s="165"/>
      <c r="B3">
        <v>100</v>
      </c>
    </row>
    <row r="4" spans="1:2" ht="15">
      <c r="A4" s="165"/>
      <c r="B4">
        <v>100</v>
      </c>
    </row>
    <row r="5" spans="1:2" ht="15">
      <c r="A5" s="166" t="s">
        <v>80</v>
      </c>
      <c r="B5">
        <v>55</v>
      </c>
    </row>
    <row r="6" spans="1:2" ht="15">
      <c r="A6" s="166"/>
      <c r="B6">
        <v>100</v>
      </c>
    </row>
    <row r="7" spans="1:2" ht="15">
      <c r="A7" s="166"/>
      <c r="B7">
        <v>40</v>
      </c>
    </row>
    <row r="8" spans="1:2" ht="15">
      <c r="A8" s="166"/>
      <c r="B8">
        <v>95</v>
      </c>
    </row>
    <row r="9" spans="1:2" ht="15">
      <c r="A9" s="167" t="s">
        <v>79</v>
      </c>
      <c r="B9">
        <v>100</v>
      </c>
    </row>
    <row r="10" spans="1:2" ht="15">
      <c r="A10" s="167"/>
      <c r="B10">
        <v>100</v>
      </c>
    </row>
    <row r="11" spans="1:2" ht="15">
      <c r="A11" s="168" t="s">
        <v>81</v>
      </c>
      <c r="B11">
        <v>96</v>
      </c>
    </row>
    <row r="12" spans="1:2" ht="15">
      <c r="A12" s="168"/>
      <c r="B12">
        <v>100</v>
      </c>
    </row>
    <row r="13" spans="1:2" ht="15">
      <c r="A13" s="1" t="s">
        <v>82</v>
      </c>
      <c r="B13">
        <v>100</v>
      </c>
    </row>
    <row r="14" spans="1:2" ht="15">
      <c r="A14" s="169" t="s">
        <v>83</v>
      </c>
      <c r="B14">
        <v>100</v>
      </c>
    </row>
    <row r="15" spans="1:2" ht="15">
      <c r="A15" s="170"/>
      <c r="B15">
        <v>86</v>
      </c>
    </row>
    <row r="16" spans="1:2" ht="15">
      <c r="A16" s="170"/>
      <c r="B16">
        <v>100</v>
      </c>
    </row>
    <row r="17" spans="1:2" ht="15">
      <c r="A17" s="171"/>
      <c r="B17">
        <v>25</v>
      </c>
    </row>
    <row r="18" spans="1:2" ht="15">
      <c r="A18" s="172" t="s">
        <v>84</v>
      </c>
      <c r="B18">
        <v>53</v>
      </c>
    </row>
    <row r="19" spans="1:2" ht="15">
      <c r="A19" s="172"/>
      <c r="B19">
        <v>100</v>
      </c>
    </row>
    <row r="20" spans="1:2" ht="15">
      <c r="A20" s="174" t="s">
        <v>85</v>
      </c>
      <c r="B20">
        <v>100</v>
      </c>
    </row>
    <row r="21" spans="1:2" ht="15">
      <c r="A21" s="174"/>
      <c r="B21">
        <v>100</v>
      </c>
    </row>
    <row r="22" spans="1:2" ht="15">
      <c r="A22" s="174"/>
      <c r="B22">
        <v>100</v>
      </c>
    </row>
    <row r="23" spans="1:2" ht="15">
      <c r="A23" s="175" t="s">
        <v>86</v>
      </c>
      <c r="B23">
        <v>99</v>
      </c>
    </row>
    <row r="24" spans="1:2" ht="15">
      <c r="A24" s="175"/>
      <c r="B24">
        <v>100</v>
      </c>
    </row>
    <row r="25" spans="1:2" ht="15">
      <c r="A25" s="175"/>
      <c r="B25">
        <v>88</v>
      </c>
    </row>
    <row r="26" spans="1:2" ht="15">
      <c r="A26" s="176" t="s">
        <v>87</v>
      </c>
      <c r="B26">
        <v>75</v>
      </c>
    </row>
    <row r="27" spans="1:2" ht="15">
      <c r="A27" s="176"/>
      <c r="B27">
        <v>24</v>
      </c>
    </row>
    <row r="28" spans="1:7" ht="15">
      <c r="A28" s="177" t="s">
        <v>88</v>
      </c>
      <c r="B28" s="2">
        <v>100</v>
      </c>
      <c r="C28" s="164" t="s">
        <v>89</v>
      </c>
      <c r="D28" s="164"/>
      <c r="E28" s="164"/>
      <c r="F28" s="164"/>
      <c r="G28" s="164"/>
    </row>
    <row r="29" spans="1:2" ht="15">
      <c r="A29" s="177"/>
      <c r="B29">
        <v>100</v>
      </c>
    </row>
    <row r="30" spans="1:2" ht="15">
      <c r="A30" s="173" t="s">
        <v>90</v>
      </c>
      <c r="B30">
        <v>100</v>
      </c>
    </row>
    <row r="31" spans="1:2" ht="15">
      <c r="A31" s="173"/>
      <c r="B31">
        <v>0</v>
      </c>
    </row>
    <row r="32" spans="1:2" ht="15">
      <c r="A32" s="173"/>
      <c r="B32">
        <v>70</v>
      </c>
    </row>
    <row r="33" spans="1:2" ht="15">
      <c r="A33" s="3" t="s">
        <v>91</v>
      </c>
      <c r="B33">
        <v>100</v>
      </c>
    </row>
    <row r="34" spans="1:2" ht="15">
      <c r="A34" s="172" t="s">
        <v>92</v>
      </c>
      <c r="B34">
        <v>100</v>
      </c>
    </row>
    <row r="35" spans="1:2" ht="15">
      <c r="A35" s="172"/>
      <c r="B35">
        <v>100</v>
      </c>
    </row>
    <row r="36" spans="1:2" ht="15">
      <c r="A36" s="172"/>
      <c r="B36">
        <v>63</v>
      </c>
    </row>
    <row r="37" spans="1:2" ht="15">
      <c r="A37" s="172"/>
      <c r="B37">
        <v>53</v>
      </c>
    </row>
    <row r="38" spans="1:2" ht="15">
      <c r="A38" s="4" t="s">
        <v>93</v>
      </c>
      <c r="B38">
        <v>100</v>
      </c>
    </row>
    <row r="39" ht="33.75">
      <c r="B39" s="5">
        <f>SUM(B1:B38)</f>
        <v>3222</v>
      </c>
    </row>
  </sheetData>
  <sheetProtection/>
  <mergeCells count="13">
    <mergeCell ref="A30:A32"/>
    <mergeCell ref="A34:A37"/>
    <mergeCell ref="A20:A22"/>
    <mergeCell ref="A23:A25"/>
    <mergeCell ref="A26:A27"/>
    <mergeCell ref="A28:A29"/>
    <mergeCell ref="C28:G28"/>
    <mergeCell ref="A1:A4"/>
    <mergeCell ref="A5:A8"/>
    <mergeCell ref="A9:A10"/>
    <mergeCell ref="A11:A12"/>
    <mergeCell ref="A14:A17"/>
    <mergeCell ref="A18:A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3:A16"/>
  <sheetViews>
    <sheetView zoomScalePageLayoutView="0" workbookViewId="0" topLeftCell="A1">
      <selection activeCell="D13" sqref="D13"/>
    </sheetView>
  </sheetViews>
  <sheetFormatPr defaultColWidth="11.421875" defaultRowHeight="15"/>
  <cols>
    <col min="1" max="1" width="37.00390625" style="0" bestFit="1" customWidth="1"/>
  </cols>
  <sheetData>
    <row r="12" ht="4.5" customHeight="1"/>
    <row r="13" ht="15">
      <c r="A13" s="8" t="s">
        <v>97</v>
      </c>
    </row>
    <row r="14" ht="24" customHeight="1">
      <c r="A14" s="8" t="s">
        <v>96</v>
      </c>
    </row>
    <row r="15" ht="29.25" customHeight="1">
      <c r="A15" s="7" t="s">
        <v>95</v>
      </c>
    </row>
    <row r="16" ht="33" customHeight="1">
      <c r="A16" s="6" t="s">
        <v>94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25" sqref="A25:IV25"/>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2013-07-27T17:18:17Z</cp:lastPrinted>
  <dcterms:created xsi:type="dcterms:W3CDTF">2009-10-06T19:46:28Z</dcterms:created>
  <dcterms:modified xsi:type="dcterms:W3CDTF">2018-01-30T01:11:58Z</dcterms:modified>
  <cp:category/>
  <cp:version/>
  <cp:contentType/>
  <cp:contentStatus/>
</cp:coreProperties>
</file>